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15" yWindow="-15" windowWidth="14520" windowHeight="12855"/>
  </bookViews>
  <sheets>
    <sheet name="List1" sheetId="1" r:id="rId1"/>
    <sheet name="List2" sheetId="2" r:id="rId2"/>
    <sheet name="List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Y52" i="1" l="1"/>
  <c r="AY49" i="1"/>
  <c r="AY47" i="1"/>
  <c r="AY46" i="1"/>
  <c r="AY45" i="1"/>
  <c r="AY43" i="1"/>
  <c r="AY42" i="1"/>
  <c r="AY40" i="1"/>
  <c r="AY39" i="1"/>
  <c r="AY38" i="1"/>
  <c r="AY37" i="1"/>
  <c r="AY36" i="1"/>
  <c r="AY35" i="1"/>
  <c r="AY34" i="1"/>
  <c r="AY32" i="1"/>
  <c r="AY31" i="1"/>
  <c r="AY29" i="1"/>
  <c r="AY28" i="1"/>
  <c r="AY27" i="1"/>
  <c r="AY26" i="1"/>
  <c r="AY24" i="1"/>
  <c r="AY23" i="1"/>
  <c r="AY22" i="1"/>
  <c r="AY21" i="1"/>
  <c r="AY20" i="1"/>
  <c r="AY19" i="1"/>
  <c r="AY18" i="1"/>
  <c r="AY17" i="1"/>
  <c r="AY16" i="1"/>
  <c r="AY15" i="1"/>
  <c r="AY14" i="1"/>
  <c r="AY13" i="1"/>
  <c r="AY11" i="1"/>
  <c r="AY10" i="1"/>
  <c r="AY9" i="1"/>
  <c r="AY8" i="1"/>
  <c r="AY7" i="1"/>
  <c r="AT71" i="1" l="1"/>
  <c r="AT70" i="1"/>
  <c r="AT69" i="1"/>
  <c r="AT68" i="1"/>
  <c r="AT67" i="1"/>
  <c r="AT66" i="1"/>
  <c r="AT65" i="1"/>
  <c r="AT64" i="1"/>
  <c r="AT63" i="1"/>
  <c r="AT62" i="1"/>
  <c r="AT61" i="1"/>
  <c r="AT60" i="1"/>
  <c r="AT59" i="1"/>
  <c r="AT58" i="1"/>
  <c r="AT57" i="1"/>
  <c r="AT56" i="1"/>
  <c r="AT55" i="1"/>
  <c r="AT54" i="1"/>
  <c r="AT51" i="1"/>
  <c r="AT50" i="1"/>
  <c r="AT49" i="1"/>
  <c r="AT48" i="1"/>
  <c r="AT47" i="1"/>
  <c r="AT46" i="1"/>
  <c r="AT45" i="1"/>
  <c r="AT44" i="1"/>
  <c r="AT43" i="1"/>
  <c r="AT42" i="1"/>
  <c r="AT41" i="1"/>
  <c r="AT40" i="1"/>
  <c r="AT39" i="1"/>
  <c r="AT38" i="1"/>
  <c r="AT37" i="1"/>
  <c r="AT36" i="1"/>
  <c r="AT35" i="1"/>
  <c r="AT34" i="1"/>
  <c r="AT33" i="1"/>
  <c r="AT32" i="1"/>
  <c r="AT31" i="1"/>
  <c r="AT30" i="1"/>
  <c r="AT29" i="1"/>
  <c r="AT28" i="1"/>
  <c r="AT27" i="1"/>
  <c r="AT26" i="1"/>
  <c r="AT25" i="1"/>
  <c r="AT24" i="1"/>
  <c r="AT23" i="1"/>
  <c r="AT22" i="1"/>
  <c r="AT21" i="1"/>
  <c r="AT20" i="1"/>
  <c r="AT19" i="1"/>
  <c r="AT18" i="1"/>
  <c r="AT17" i="1"/>
  <c r="AT16" i="1"/>
  <c r="AT15" i="1"/>
  <c r="AT14" i="1"/>
  <c r="AT13" i="1"/>
  <c r="AT12" i="1"/>
  <c r="AT11" i="1"/>
  <c r="AT10" i="1"/>
  <c r="AT9" i="1"/>
  <c r="AT8" i="1"/>
  <c r="AT7" i="1"/>
  <c r="AL30" i="1" l="1"/>
  <c r="AL25" i="1"/>
  <c r="AL12" i="1"/>
  <c r="AJ59" i="1"/>
  <c r="AJ64" i="1"/>
  <c r="AJ70" i="1"/>
  <c r="AL70" i="1"/>
  <c r="AJ30" i="1"/>
  <c r="AN50" i="1"/>
  <c r="AL44" i="1"/>
  <c r="AN69" i="1"/>
  <c r="AN68" i="1"/>
  <c r="AN67" i="1"/>
  <c r="AN66" i="1"/>
  <c r="AN65" i="1"/>
  <c r="AN63" i="1"/>
  <c r="AN61" i="1"/>
  <c r="AN60" i="1"/>
  <c r="AN58" i="1"/>
  <c r="AN56" i="1"/>
  <c r="AN55" i="1"/>
  <c r="AN54" i="1"/>
  <c r="AN47" i="1"/>
  <c r="AN46" i="1"/>
  <c r="AN45" i="1"/>
  <c r="AN43" i="1"/>
  <c r="AN42" i="1"/>
  <c r="AN40" i="1"/>
  <c r="AN39" i="1"/>
  <c r="AN38" i="1"/>
  <c r="AN37" i="1"/>
  <c r="AN36" i="1"/>
  <c r="AN35" i="1"/>
  <c r="AN32" i="1"/>
  <c r="AN31" i="1"/>
  <c r="AN29" i="1"/>
  <c r="AN28" i="1"/>
  <c r="AN27" i="1"/>
  <c r="AN26" i="1"/>
  <c r="AN22" i="1"/>
  <c r="AN21" i="1"/>
  <c r="AN20" i="1"/>
  <c r="AN19" i="1"/>
  <c r="AN18" i="1"/>
  <c r="AN17" i="1"/>
  <c r="AN16" i="1"/>
  <c r="AN15" i="1"/>
  <c r="AN14" i="1"/>
  <c r="AN13" i="1"/>
  <c r="AN11" i="1"/>
  <c r="AN10" i="1"/>
  <c r="AN9" i="1"/>
  <c r="AN8" i="1"/>
  <c r="AN7" i="1"/>
  <c r="AL62" i="1"/>
  <c r="AN62" i="1" s="1"/>
  <c r="AL59" i="1"/>
  <c r="AL48" i="1"/>
  <c r="AL41" i="1"/>
  <c r="AL34" i="1"/>
  <c r="AJ25" i="1"/>
  <c r="AJ71" i="1" l="1"/>
  <c r="AL51" i="1"/>
  <c r="AN30" i="1"/>
  <c r="AN70" i="1"/>
  <c r="AN59" i="1"/>
  <c r="AN12" i="1"/>
  <c r="AN34" i="1"/>
  <c r="AN44" i="1"/>
  <c r="AN64" i="1"/>
  <c r="AN41" i="1"/>
  <c r="AN25" i="1"/>
  <c r="AL64" i="1"/>
  <c r="AL71" i="1" s="1"/>
  <c r="AN71" i="1" l="1"/>
  <c r="AL73" i="1"/>
  <c r="AJ48" i="1" l="1"/>
  <c r="AJ44" i="1"/>
  <c r="AJ41" i="1"/>
  <c r="AJ34" i="1"/>
  <c r="AJ12" i="1"/>
  <c r="AH69" i="1"/>
  <c r="AH68" i="1"/>
  <c r="AH67" i="1"/>
  <c r="AH66" i="1"/>
  <c r="AH65" i="1"/>
  <c r="AH63" i="1"/>
  <c r="AH62" i="1"/>
  <c r="AH61" i="1"/>
  <c r="AH60" i="1"/>
  <c r="AH58" i="1"/>
  <c r="AH56" i="1"/>
  <c r="AH55" i="1"/>
  <c r="AH54" i="1"/>
  <c r="AH50" i="1"/>
  <c r="AH46" i="1"/>
  <c r="AH45" i="1"/>
  <c r="AH42" i="1"/>
  <c r="AH40" i="1"/>
  <c r="AH31" i="1"/>
  <c r="AH29" i="1"/>
  <c r="AH27" i="1"/>
  <c r="AH26" i="1"/>
  <c r="AH22" i="1"/>
  <c r="AH21" i="1"/>
  <c r="AH20" i="1"/>
  <c r="AH19" i="1"/>
  <c r="AH18" i="1"/>
  <c r="AH17" i="1"/>
  <c r="AH16" i="1"/>
  <c r="AH15" i="1"/>
  <c r="AH14" i="1"/>
  <c r="AH13" i="1"/>
  <c r="AH11" i="1"/>
  <c r="AH10" i="1"/>
  <c r="AH9" i="1"/>
  <c r="AH8" i="1"/>
  <c r="AH7" i="1"/>
  <c r="AN48" i="1" l="1"/>
  <c r="AJ51" i="1"/>
  <c r="AN51" i="1" s="1"/>
  <c r="AD64" i="1"/>
  <c r="AH64" i="1" s="1"/>
  <c r="AD59" i="1"/>
  <c r="AH59" i="1" s="1"/>
  <c r="AD48" i="1"/>
  <c r="AH48" i="1" s="1"/>
  <c r="AD44" i="1"/>
  <c r="AH44" i="1" s="1"/>
  <c r="AD41" i="1"/>
  <c r="AH41" i="1" s="1"/>
  <c r="AD34" i="1"/>
  <c r="AH34" i="1" s="1"/>
  <c r="AD30" i="1"/>
  <c r="AH30" i="1" s="1"/>
  <c r="AD25" i="1"/>
  <c r="AH25" i="1" s="1"/>
  <c r="AD12" i="1"/>
  <c r="AE12" i="1"/>
  <c r="AB58" i="1"/>
  <c r="AC51" i="1"/>
  <c r="AB50" i="1"/>
  <c r="AB47" i="1"/>
  <c r="AB46" i="1"/>
  <c r="AB45" i="1"/>
  <c r="AB43" i="1"/>
  <c r="AB42" i="1"/>
  <c r="AB40" i="1"/>
  <c r="AB31" i="1"/>
  <c r="AB29" i="1"/>
  <c r="AB27" i="1"/>
  <c r="AB26" i="1"/>
  <c r="AB21" i="1"/>
  <c r="AB20" i="1"/>
  <c r="AB19" i="1"/>
  <c r="AB18" i="1"/>
  <c r="AB17" i="1"/>
  <c r="AB16" i="1"/>
  <c r="AB15" i="1"/>
  <c r="AB13" i="1"/>
  <c r="AB10" i="1"/>
  <c r="AB9" i="1"/>
  <c r="AB8" i="1"/>
  <c r="AB7" i="1"/>
  <c r="Z48" i="1"/>
  <c r="Z44" i="1"/>
  <c r="AB44" i="1" s="1"/>
  <c r="Z41" i="1"/>
  <c r="AB41" i="1" s="1"/>
  <c r="Z34" i="1"/>
  <c r="AB34" i="1" s="1"/>
  <c r="Z30" i="1"/>
  <c r="AB30" i="1" s="1"/>
  <c r="Z25" i="1"/>
  <c r="AB25" i="1" s="1"/>
  <c r="Z12" i="1"/>
  <c r="AB12" i="1" s="1"/>
  <c r="Z70" i="1"/>
  <c r="AB70" i="1" s="1"/>
  <c r="Z64" i="1"/>
  <c r="AB64" i="1" s="1"/>
  <c r="Z59" i="1"/>
  <c r="AB69" i="1"/>
  <c r="AB68" i="1"/>
  <c r="AB67" i="1"/>
  <c r="AB66" i="1"/>
  <c r="AB65" i="1"/>
  <c r="AB63" i="1"/>
  <c r="AB62" i="1"/>
  <c r="AB61" i="1"/>
  <c r="AB60" i="1"/>
  <c r="AB56" i="1"/>
  <c r="AB55" i="1"/>
  <c r="AB54" i="1"/>
  <c r="AJ73" i="1" l="1"/>
  <c r="Z51" i="1"/>
  <c r="Z73" i="1" s="1"/>
  <c r="AB73" i="1" s="1"/>
  <c r="AB48" i="1"/>
  <c r="AB51" i="1" s="1"/>
  <c r="AD70" i="1"/>
  <c r="AD51" i="1"/>
  <c r="AH12" i="1"/>
  <c r="AB59" i="1"/>
  <c r="AB71" i="1" s="1"/>
  <c r="T30" i="1"/>
  <c r="T48" i="1"/>
  <c r="T44" i="1"/>
  <c r="T41" i="1"/>
  <c r="T34" i="1"/>
  <c r="T25" i="1"/>
  <c r="R25" i="1"/>
  <c r="T12" i="1"/>
  <c r="T70" i="1"/>
  <c r="T64" i="1"/>
  <c r="T59" i="1"/>
  <c r="R70" i="1"/>
  <c r="R64" i="1"/>
  <c r="R59" i="1"/>
  <c r="P59" i="1"/>
  <c r="R48" i="1"/>
  <c r="R44" i="1"/>
  <c r="R41" i="1"/>
  <c r="R34" i="1"/>
  <c r="R30" i="1"/>
  <c r="R9" i="1"/>
  <c r="R12" i="1" s="1"/>
  <c r="R71" i="1" l="1"/>
  <c r="T71" i="1"/>
  <c r="AD71" i="1"/>
  <c r="AH71" i="1" s="1"/>
  <c r="AH70" i="1"/>
  <c r="AH51" i="1"/>
  <c r="T51" i="1"/>
  <c r="T73" i="1" s="1"/>
  <c r="R51" i="1"/>
  <c r="N48" i="1"/>
  <c r="P44" i="1"/>
  <c r="N44" i="1"/>
  <c r="N41" i="1"/>
  <c r="P70" i="1"/>
  <c r="N70" i="1"/>
  <c r="P64" i="1"/>
  <c r="N64" i="1"/>
  <c r="N59" i="1"/>
  <c r="L48" i="1"/>
  <c r="P48" i="1"/>
  <c r="P41" i="1"/>
  <c r="P34" i="1"/>
  <c r="N34" i="1"/>
  <c r="P30" i="1"/>
  <c r="N30" i="1"/>
  <c r="P25" i="1"/>
  <c r="N25" i="1"/>
  <c r="P12" i="1"/>
  <c r="N12" i="1"/>
  <c r="L10" i="1"/>
  <c r="L12" i="1" s="1"/>
  <c r="L44" i="1"/>
  <c r="L25" i="1"/>
  <c r="L41" i="1"/>
  <c r="L34" i="1"/>
  <c r="L30" i="1"/>
  <c r="L70" i="1"/>
  <c r="L64" i="1"/>
  <c r="L59" i="1"/>
  <c r="F68" i="1"/>
  <c r="F42" i="1"/>
  <c r="F22" i="1"/>
  <c r="L51" i="1" l="1"/>
  <c r="L71" i="1"/>
  <c r="AD73" i="1"/>
  <c r="N71" i="1"/>
  <c r="N51" i="1"/>
  <c r="N73" i="1" s="1"/>
  <c r="P71" i="1"/>
  <c r="R73" i="1"/>
  <c r="P51" i="1"/>
  <c r="P73" i="1" s="1"/>
  <c r="L73" i="1" l="1"/>
</calcChain>
</file>

<file path=xl/sharedStrings.xml><?xml version="1.0" encoding="utf-8"?>
<sst xmlns="http://schemas.openxmlformats.org/spreadsheetml/2006/main" count="92" uniqueCount="88">
  <si>
    <t>Koncový stav 2013</t>
  </si>
  <si>
    <t>Návrh 2014</t>
  </si>
  <si>
    <t>Návrh 2015</t>
  </si>
  <si>
    <t>Koncový stav 2015</t>
  </si>
  <si>
    <t>Návrh 2016</t>
  </si>
  <si>
    <t>Náklady</t>
  </si>
  <si>
    <t>Spotřeba materiálu</t>
  </si>
  <si>
    <t>Spotřeba režijního materiálu</t>
  </si>
  <si>
    <t>Spotřeba materiálu - soutěže</t>
  </si>
  <si>
    <t>Prodané zboží - pořizovací cena</t>
  </si>
  <si>
    <t>Prodané zboží minul. let</t>
  </si>
  <si>
    <t>Spotřebované nákupy</t>
  </si>
  <si>
    <t>Cestovné zahraniční</t>
  </si>
  <si>
    <t>Cestovné tuzemské</t>
  </si>
  <si>
    <t>Náklady na reprezentaci</t>
  </si>
  <si>
    <t>Ostatní služby - telefonní poplatky</t>
  </si>
  <si>
    <t>Ostatní služby - nájemné</t>
  </si>
  <si>
    <t>Ostatní služby - výstavy</t>
  </si>
  <si>
    <t>Ostatní služby - poštovné</t>
  </si>
  <si>
    <t>Ostatní služby - ostatní (dopr., akce reg., ubyt.)</t>
  </si>
  <si>
    <t>Ostatní služby - soutěže, fandíme řemeslu</t>
  </si>
  <si>
    <t>Služby</t>
  </si>
  <si>
    <t>Mzdové náklady</t>
  </si>
  <si>
    <t>Zákonné pojištění - SZ+ZP</t>
  </si>
  <si>
    <t>Osobní náklady</t>
  </si>
  <si>
    <t>Daně a poplatky</t>
  </si>
  <si>
    <t>Kursové ztráty</t>
  </si>
  <si>
    <t>Dary</t>
  </si>
  <si>
    <t>Poplatky - banka</t>
  </si>
  <si>
    <t>Manka a škody</t>
  </si>
  <si>
    <t>Jiné ostatní náklady</t>
  </si>
  <si>
    <t>Ostatní náklady</t>
  </si>
  <si>
    <t>Odpisy dlouhodobého hmotného majetku</t>
  </si>
  <si>
    <t>Odpisy, prodaný majetek, tvorba…</t>
  </si>
  <si>
    <t>Poskyt. příspěvky - soutěž</t>
  </si>
  <si>
    <t>Poskytnuté preferenční příspěvky</t>
  </si>
  <si>
    <t>Poskytnuté příspěvky</t>
  </si>
  <si>
    <t>Daň z příjmu</t>
  </si>
  <si>
    <t>Náklady celkem</t>
  </si>
  <si>
    <t>Výnosy</t>
  </si>
  <si>
    <t>Tržby z prodeje služeb - propagace</t>
  </si>
  <si>
    <t>Tržby z prodeje služeb - posudky</t>
  </si>
  <si>
    <t>Tržby z prodeje služeb - ostatní</t>
  </si>
  <si>
    <t>Tržby za prodané zboží</t>
  </si>
  <si>
    <t>Tržby za vlastní výkony a za zboží</t>
  </si>
  <si>
    <t>Úroky</t>
  </si>
  <si>
    <t>Kursové zisky</t>
  </si>
  <si>
    <t>Ostatní výnosy</t>
  </si>
  <si>
    <t>Přijaté příspěvky (dary)</t>
  </si>
  <si>
    <t>Přijaté členské příspěvky - řádní členové</t>
  </si>
  <si>
    <t>Přijaté členské příspěvky - zvláštní členové</t>
  </si>
  <si>
    <t>Přijaté členské příspěvky - mimořádný příspěv.</t>
  </si>
  <si>
    <t>Přijaté členské příspěvky - HK</t>
  </si>
  <si>
    <t xml:space="preserve">Přijaté příspěvky </t>
  </si>
  <si>
    <t>Výnosy celkem</t>
  </si>
  <si>
    <t>Hospodářský výsledek celkem</t>
  </si>
  <si>
    <t>Koncový stav 2016</t>
  </si>
  <si>
    <t>Návrh 2017</t>
  </si>
  <si>
    <t>Smluvní pokuty</t>
  </si>
  <si>
    <t>Koncový stav 2017</t>
  </si>
  <si>
    <t>Návrh 2018</t>
  </si>
  <si>
    <t>Koncový stav 2018</t>
  </si>
  <si>
    <t>Návrh 2019</t>
  </si>
  <si>
    <t>Rozdíl 2018</t>
  </si>
  <si>
    <t>Opravy a udržování</t>
  </si>
  <si>
    <t>Koncový stav 2019</t>
  </si>
  <si>
    <t>Rozdíl 2019</t>
  </si>
  <si>
    <t>Návrh 2020</t>
  </si>
  <si>
    <t>Poskyt.čl.příspěvky Hosp.komora+ AS</t>
  </si>
  <si>
    <t>Koncový stav 2020</t>
  </si>
  <si>
    <t>Rozdíl 2020</t>
  </si>
  <si>
    <t>Jiné ostatní výnosy - zápisné,vstupné, přeplatky</t>
  </si>
  <si>
    <t>DPP - posudky, jízdné, účto</t>
  </si>
  <si>
    <t>DPP - ostatní</t>
  </si>
  <si>
    <t>rok 2019</t>
  </si>
  <si>
    <t>rok 2020</t>
  </si>
  <si>
    <t>Návrh 2023</t>
  </si>
  <si>
    <t>Tržby z prodeje služeb - Mistr. zkoušky</t>
  </si>
  <si>
    <t>Ostatní služby - mistr. zkoušky</t>
  </si>
  <si>
    <t>Ostatní služby - posudek</t>
  </si>
  <si>
    <t>Jiné ostaní výnosy</t>
  </si>
  <si>
    <t>rok 2023</t>
  </si>
  <si>
    <t>Koncový stav 2023</t>
  </si>
  <si>
    <t>Rozdíl 2023</t>
  </si>
  <si>
    <t>Návrh 2024</t>
  </si>
  <si>
    <t>Výsledovka 2023 a návrh rozpočtu 2024</t>
  </si>
  <si>
    <t>Jiné ostatní  náklady</t>
  </si>
  <si>
    <t>oprava součtu návrhu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</si>
</sst>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4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57"/>
      <name val="Arial"/>
      <family val="2"/>
      <charset val="238"/>
    </font>
    <font>
      <sz val="14"/>
      <color indexed="10"/>
      <name val="Arial"/>
      <family val="2"/>
      <charset val="238"/>
    </font>
    <font>
      <b/>
      <sz val="14"/>
      <color indexed="10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4"/>
      <color indexed="10"/>
      <name val="Arial"/>
      <family val="2"/>
      <charset val="238"/>
    </font>
    <font>
      <b/>
      <sz val="14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8">
    <xf numFmtId="0" fontId="0" fillId="0" borderId="0" xfId="0"/>
    <xf numFmtId="4" fontId="0" fillId="0" borderId="1" xfId="0" applyNumberForma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2" xfId="0" applyBorder="1"/>
    <xf numFmtId="0" fontId="0" fillId="0" borderId="1" xfId="0" applyBorder="1"/>
    <xf numFmtId="0" fontId="0" fillId="0" borderId="1" xfId="0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right"/>
    </xf>
    <xf numFmtId="4" fontId="0" fillId="0" borderId="0" xfId="0" applyNumberFormat="1"/>
    <xf numFmtId="0" fontId="2" fillId="0" borderId="0" xfId="0" applyFont="1"/>
    <xf numFmtId="0" fontId="0" fillId="5" borderId="9" xfId="0" applyFill="1" applyBorder="1" applyAlignment="1">
      <alignment horizontal="center"/>
    </xf>
    <xf numFmtId="0" fontId="0" fillId="5" borderId="9" xfId="0" applyFill="1" applyBorder="1" applyAlignment="1">
      <alignment horizontal="right"/>
    </xf>
    <xf numFmtId="4" fontId="0" fillId="5" borderId="9" xfId="0" applyNumberFormat="1" applyFill="1" applyBorder="1" applyAlignment="1">
      <alignment horizontal="right"/>
    </xf>
    <xf numFmtId="0" fontId="0" fillId="5" borderId="9" xfId="0" applyFill="1" applyBorder="1"/>
    <xf numFmtId="0" fontId="1" fillId="5" borderId="9" xfId="0" applyFont="1" applyFill="1" applyBorder="1" applyAlignment="1">
      <alignment horizontal="right"/>
    </xf>
    <xf numFmtId="4" fontId="2" fillId="5" borderId="9" xfId="0" applyNumberFormat="1" applyFont="1" applyFill="1" applyBorder="1"/>
    <xf numFmtId="4" fontId="1" fillId="5" borderId="9" xfId="0" applyNumberFormat="1" applyFont="1" applyFill="1" applyBorder="1" applyAlignment="1">
      <alignment horizontal="right"/>
    </xf>
    <xf numFmtId="2" fontId="0" fillId="5" borderId="9" xfId="0" applyNumberFormat="1" applyFill="1" applyBorder="1"/>
    <xf numFmtId="4" fontId="0" fillId="5" borderId="9" xfId="0" applyNumberFormat="1" applyFill="1" applyBorder="1"/>
    <xf numFmtId="0" fontId="8" fillId="5" borderId="10" xfId="0" applyFont="1" applyFill="1" applyBorder="1"/>
    <xf numFmtId="0" fontId="8" fillId="5" borderId="11" xfId="0" applyFont="1" applyFill="1" applyBorder="1"/>
    <xf numFmtId="0" fontId="2" fillId="5" borderId="9" xfId="0" applyFont="1" applyFill="1" applyBorder="1" applyAlignment="1">
      <alignment horizontal="right"/>
    </xf>
    <xf numFmtId="2" fontId="0" fillId="5" borderId="9" xfId="0" applyNumberFormat="1" applyFill="1" applyBorder="1" applyAlignment="1">
      <alignment horizontal="right"/>
    </xf>
    <xf numFmtId="0" fontId="8" fillId="5" borderId="10" xfId="0" applyFont="1" applyFill="1" applyBorder="1" applyAlignment="1">
      <alignment horizontal="right"/>
    </xf>
    <xf numFmtId="0" fontId="8" fillId="5" borderId="11" xfId="0" applyFont="1" applyFill="1" applyBorder="1" applyAlignment="1">
      <alignment horizontal="right"/>
    </xf>
    <xf numFmtId="4" fontId="9" fillId="6" borderId="1" xfId="0" applyNumberFormat="1" applyFont="1" applyFill="1" applyBorder="1" applyAlignment="1">
      <alignment horizontal="right"/>
    </xf>
    <xf numFmtId="0" fontId="9" fillId="6" borderId="2" xfId="0" applyFont="1" applyFill="1" applyBorder="1" applyAlignment="1">
      <alignment horizontal="right"/>
    </xf>
    <xf numFmtId="4" fontId="10" fillId="6" borderId="1" xfId="0" applyNumberFormat="1" applyFont="1" applyFill="1" applyBorder="1" applyAlignment="1">
      <alignment horizontal="right"/>
    </xf>
    <xf numFmtId="0" fontId="10" fillId="6" borderId="2" xfId="0" applyFont="1" applyFill="1" applyBorder="1" applyAlignment="1">
      <alignment horizontal="right"/>
    </xf>
    <xf numFmtId="4" fontId="0" fillId="5" borderId="1" xfId="0" applyNumberFormat="1" applyFill="1" applyBorder="1" applyAlignment="1">
      <alignment horizontal="right"/>
    </xf>
    <xf numFmtId="0" fontId="0" fillId="5" borderId="2" xfId="0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0" fontId="1" fillId="5" borderId="2" xfId="0" applyFont="1" applyFill="1" applyBorder="1" applyAlignment="1">
      <alignment horizontal="right"/>
    </xf>
    <xf numFmtId="4" fontId="0" fillId="5" borderId="1" xfId="0" applyNumberFormat="1" applyFill="1" applyBorder="1"/>
    <xf numFmtId="0" fontId="0" fillId="5" borderId="2" xfId="0" applyFill="1" applyBorder="1"/>
    <xf numFmtId="4" fontId="1" fillId="4" borderId="9" xfId="0" applyNumberFormat="1" applyFont="1" applyFill="1" applyBorder="1" applyAlignment="1">
      <alignment horizontal="right"/>
    </xf>
    <xf numFmtId="0" fontId="1" fillId="4" borderId="2" xfId="0" applyFont="1" applyFill="1" applyBorder="1" applyAlignment="1">
      <alignment horizontal="right"/>
    </xf>
    <xf numFmtId="4" fontId="0" fillId="4" borderId="9" xfId="0" applyNumberFormat="1" applyFill="1" applyBorder="1" applyAlignment="1">
      <alignment horizontal="right"/>
    </xf>
    <xf numFmtId="0" fontId="0" fillId="4" borderId="2" xfId="0" applyFill="1" applyBorder="1" applyAlignment="1">
      <alignment horizontal="right"/>
    </xf>
    <xf numFmtId="0" fontId="0" fillId="4" borderId="2" xfId="0" applyFill="1" applyBorder="1"/>
    <xf numFmtId="4" fontId="0" fillId="4" borderId="9" xfId="0" applyNumberFormat="1" applyFill="1" applyBorder="1"/>
    <xf numFmtId="0" fontId="9" fillId="6" borderId="14" xfId="0" applyFont="1" applyFill="1" applyBorder="1" applyAlignment="1">
      <alignment horizontal="right"/>
    </xf>
    <xf numFmtId="0" fontId="10" fillId="6" borderId="14" xfId="0" applyFont="1" applyFill="1" applyBorder="1" applyAlignment="1">
      <alignment horizontal="right"/>
    </xf>
    <xf numFmtId="4" fontId="0" fillId="4" borderId="1" xfId="0" applyNumberFormat="1" applyFill="1" applyBorder="1" applyAlignment="1">
      <alignment horizontal="right"/>
    </xf>
    <xf numFmtId="4" fontId="0" fillId="0" borderId="1" xfId="0" applyNumberFormat="1" applyBorder="1"/>
    <xf numFmtId="4" fontId="1" fillId="0" borderId="1" xfId="0" applyNumberFormat="1" applyFont="1" applyBorder="1"/>
    <xf numFmtId="0" fontId="1" fillId="0" borderId="2" xfId="0" applyFont="1" applyBorder="1"/>
    <xf numFmtId="0" fontId="0" fillId="0" borderId="1" xfId="0" applyBorder="1" applyAlignment="1">
      <alignment horizontal="left"/>
    </xf>
    <xf numFmtId="0" fontId="0" fillId="0" borderId="9" xfId="0" applyBorder="1" applyAlignment="1">
      <alignment horizontal="left"/>
    </xf>
    <xf numFmtId="4" fontId="1" fillId="3" borderId="1" xfId="0" applyNumberFormat="1" applyFont="1" applyFill="1" applyBorder="1" applyAlignment="1">
      <alignment horizontal="right"/>
    </xf>
    <xf numFmtId="0" fontId="1" fillId="3" borderId="2" xfId="0" applyFont="1" applyFill="1" applyBorder="1" applyAlignment="1">
      <alignment horizontal="right"/>
    </xf>
    <xf numFmtId="4" fontId="0" fillId="3" borderId="1" xfId="0" applyNumberFormat="1" applyFill="1" applyBorder="1"/>
    <xf numFmtId="0" fontId="0" fillId="3" borderId="2" xfId="0" applyFill="1" applyBorder="1"/>
    <xf numFmtId="4" fontId="2" fillId="3" borderId="1" xfId="0" applyNumberFormat="1" applyFont="1" applyFill="1" applyBorder="1" applyAlignment="1">
      <alignment horizontal="right"/>
    </xf>
    <xf numFmtId="0" fontId="2" fillId="3" borderId="2" xfId="0" applyFont="1" applyFill="1" applyBorder="1" applyAlignment="1">
      <alignment horizontal="right"/>
    </xf>
    <xf numFmtId="4" fontId="0" fillId="4" borderId="1" xfId="0" applyNumberFormat="1" applyFill="1" applyBorder="1"/>
    <xf numFmtId="4" fontId="1" fillId="4" borderId="1" xfId="0" applyNumberFormat="1" applyFont="1" applyFill="1" applyBorder="1" applyAlignment="1">
      <alignment horizontal="right"/>
    </xf>
    <xf numFmtId="0" fontId="0" fillId="5" borderId="1" xfId="0" applyFill="1" applyBorder="1"/>
    <xf numFmtId="4" fontId="0" fillId="4" borderId="1" xfId="0" applyNumberFormat="1" applyFill="1" applyBorder="1"/>
    <xf numFmtId="4" fontId="0" fillId="4" borderId="2" xfId="0" applyNumberFormat="1" applyFill="1" applyBorder="1"/>
    <xf numFmtId="4" fontId="2" fillId="4" borderId="1" xfId="0" applyNumberFormat="1" applyFont="1" applyFill="1" applyBorder="1" applyAlignment="1">
      <alignment horizontal="right"/>
    </xf>
    <xf numFmtId="4" fontId="2" fillId="4" borderId="2" xfId="0" applyNumberFormat="1" applyFont="1" applyFill="1" applyBorder="1" applyAlignment="1">
      <alignment horizontal="right"/>
    </xf>
    <xf numFmtId="4" fontId="0" fillId="4" borderId="1" xfId="0" applyNumberFormat="1" applyFill="1" applyBorder="1" applyAlignment="1">
      <alignment horizontal="right"/>
    </xf>
    <xf numFmtId="4" fontId="0" fillId="4" borderId="2" xfId="0" applyNumberFormat="1" applyFill="1" applyBorder="1" applyAlignment="1">
      <alignment horizontal="right"/>
    </xf>
    <xf numFmtId="0" fontId="0" fillId="0" borderId="1" xfId="0" applyBorder="1" applyAlignment="1">
      <alignment horizontal="left"/>
    </xf>
    <xf numFmtId="0" fontId="0" fillId="0" borderId="9" xfId="0" applyBorder="1" applyAlignment="1">
      <alignment horizontal="left"/>
    </xf>
    <xf numFmtId="4" fontId="9" fillId="6" borderId="1" xfId="0" applyNumberFormat="1" applyFont="1" applyFill="1" applyBorder="1" applyAlignment="1">
      <alignment horizontal="right"/>
    </xf>
    <xf numFmtId="0" fontId="9" fillId="6" borderId="2" xfId="0" applyFont="1" applyFill="1" applyBorder="1" applyAlignment="1">
      <alignment horizontal="right"/>
    </xf>
    <xf numFmtId="4" fontId="10" fillId="6" borderId="1" xfId="0" applyNumberFormat="1" applyFont="1" applyFill="1" applyBorder="1" applyAlignment="1">
      <alignment horizontal="right"/>
    </xf>
    <xf numFmtId="0" fontId="10" fillId="6" borderId="2" xfId="0" applyFont="1" applyFill="1" applyBorder="1" applyAlignment="1">
      <alignment horizontal="right"/>
    </xf>
    <xf numFmtId="4" fontId="8" fillId="4" borderId="3" xfId="0" applyNumberFormat="1" applyFont="1" applyFill="1" applyBorder="1" applyAlignment="1">
      <alignment horizontal="right"/>
    </xf>
    <xf numFmtId="0" fontId="8" fillId="4" borderId="4" xfId="0" applyFont="1" applyFill="1" applyBorder="1" applyAlignment="1">
      <alignment horizontal="right"/>
    </xf>
    <xf numFmtId="0" fontId="8" fillId="4" borderId="5" xfId="0" applyFont="1" applyFill="1" applyBorder="1" applyAlignment="1">
      <alignment horizontal="right"/>
    </xf>
    <xf numFmtId="0" fontId="8" fillId="4" borderId="6" xfId="0" applyFont="1" applyFill="1" applyBorder="1" applyAlignment="1">
      <alignment horizontal="right"/>
    </xf>
    <xf numFmtId="4" fontId="2" fillId="10" borderId="1" xfId="0" applyNumberFormat="1" applyFont="1" applyFill="1" applyBorder="1" applyAlignment="1">
      <alignment horizontal="right"/>
    </xf>
    <xf numFmtId="0" fontId="2" fillId="10" borderId="2" xfId="0" applyFont="1" applyFill="1" applyBorder="1" applyAlignment="1">
      <alignment horizontal="right"/>
    </xf>
    <xf numFmtId="4" fontId="1" fillId="4" borderId="1" xfId="0" applyNumberFormat="1" applyFont="1" applyFill="1" applyBorder="1" applyAlignment="1">
      <alignment horizontal="right"/>
    </xf>
    <xf numFmtId="0" fontId="1" fillId="4" borderId="2" xfId="0" applyFont="1" applyFill="1" applyBorder="1" applyAlignment="1">
      <alignment horizontal="right"/>
    </xf>
    <xf numFmtId="0" fontId="0" fillId="4" borderId="1" xfId="0" applyFill="1" applyBorder="1"/>
    <xf numFmtId="0" fontId="0" fillId="4" borderId="2" xfId="0" applyFill="1" applyBorder="1"/>
    <xf numFmtId="2" fontId="0" fillId="4" borderId="1" xfId="0" applyNumberFormat="1" applyFill="1" applyBorder="1" applyAlignment="1">
      <alignment horizontal="right"/>
    </xf>
    <xf numFmtId="2" fontId="0" fillId="4" borderId="2" xfId="0" applyNumberFormat="1" applyFill="1" applyBorder="1" applyAlignment="1">
      <alignment horizontal="right"/>
    </xf>
    <xf numFmtId="0" fontId="0" fillId="4" borderId="2" xfId="0" applyFill="1" applyBorder="1" applyAlignment="1">
      <alignment horizontal="right"/>
    </xf>
    <xf numFmtId="4" fontId="1" fillId="4" borderId="2" xfId="0" applyNumberFormat="1" applyFont="1" applyFill="1" applyBorder="1" applyAlignment="1">
      <alignment horizontal="right"/>
    </xf>
    <xf numFmtId="4" fontId="8" fillId="4" borderId="3" xfId="0" applyNumberFormat="1" applyFont="1" applyFill="1" applyBorder="1"/>
    <xf numFmtId="0" fontId="8" fillId="4" borderId="4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0" fontId="0" fillId="4" borderId="1" xfId="0" applyFill="1" applyBorder="1" applyAlignment="1">
      <alignment horizontal="right"/>
    </xf>
    <xf numFmtId="4" fontId="11" fillId="6" borderId="3" xfId="0" applyNumberFormat="1" applyFont="1" applyFill="1" applyBorder="1" applyAlignment="1">
      <alignment horizontal="right"/>
    </xf>
    <xf numFmtId="0" fontId="11" fillId="6" borderId="4" xfId="0" applyFont="1" applyFill="1" applyBorder="1" applyAlignment="1">
      <alignment horizontal="right"/>
    </xf>
    <xf numFmtId="0" fontId="11" fillId="6" borderId="5" xfId="0" applyFont="1" applyFill="1" applyBorder="1" applyAlignment="1">
      <alignment horizontal="right"/>
    </xf>
    <xf numFmtId="0" fontId="11" fillId="6" borderId="6" xfId="0" applyFont="1" applyFill="1" applyBorder="1" applyAlignment="1">
      <alignment horizontal="right"/>
    </xf>
    <xf numFmtId="0" fontId="0" fillId="4" borderId="7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4" fontId="2" fillId="4" borderId="1" xfId="0" applyNumberFormat="1" applyFont="1" applyFill="1" applyBorder="1"/>
    <xf numFmtId="4" fontId="2" fillId="4" borderId="2" xfId="0" applyNumberFormat="1" applyFont="1" applyFill="1" applyBorder="1"/>
    <xf numFmtId="4" fontId="11" fillId="6" borderId="3" xfId="0" applyNumberFormat="1" applyFont="1" applyFill="1" applyBorder="1"/>
    <xf numFmtId="0" fontId="11" fillId="6" borderId="4" xfId="0" applyFont="1" applyFill="1" applyBorder="1"/>
    <xf numFmtId="0" fontId="11" fillId="6" borderId="5" xfId="0" applyFont="1" applyFill="1" applyBorder="1"/>
    <xf numFmtId="0" fontId="11" fillId="6" borderId="6" xfId="0" applyFont="1" applyFill="1" applyBorder="1"/>
    <xf numFmtId="4" fontId="0" fillId="5" borderId="1" xfId="0" applyNumberFormat="1" applyFill="1" applyBorder="1" applyAlignment="1">
      <alignment horizontal="right"/>
    </xf>
    <xf numFmtId="0" fontId="0" fillId="5" borderId="2" xfId="0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0" fontId="1" fillId="5" borderId="2" xfId="0" applyFont="1" applyFill="1" applyBorder="1" applyAlignment="1">
      <alignment horizontal="right"/>
    </xf>
    <xf numFmtId="4" fontId="0" fillId="5" borderId="1" xfId="0" applyNumberFormat="1" applyFill="1" applyBorder="1"/>
    <xf numFmtId="0" fontId="0" fillId="5" borderId="2" xfId="0" applyFill="1" applyBorder="1"/>
    <xf numFmtId="4" fontId="0" fillId="5" borderId="2" xfId="0" applyNumberFormat="1" applyFill="1" applyBorder="1"/>
    <xf numFmtId="4" fontId="1" fillId="5" borderId="2" xfId="0" applyNumberFormat="1" applyFont="1" applyFill="1" applyBorder="1" applyAlignment="1">
      <alignment horizontal="right"/>
    </xf>
    <xf numFmtId="4" fontId="8" fillId="5" borderId="3" xfId="0" applyNumberFormat="1" applyFont="1" applyFill="1" applyBorder="1"/>
    <xf numFmtId="0" fontId="8" fillId="5" borderId="4" xfId="0" applyFont="1" applyFill="1" applyBorder="1"/>
    <xf numFmtId="0" fontId="8" fillId="5" borderId="5" xfId="0" applyFont="1" applyFill="1" applyBorder="1"/>
    <xf numFmtId="0" fontId="8" fillId="5" borderId="6" xfId="0" applyFont="1" applyFill="1" applyBorder="1"/>
    <xf numFmtId="0" fontId="0" fillId="5" borderId="1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4" fontId="0" fillId="5" borderId="2" xfId="0" applyNumberFormat="1" applyFill="1" applyBorder="1" applyAlignment="1">
      <alignment horizontal="right"/>
    </xf>
    <xf numFmtId="0" fontId="0" fillId="5" borderId="1" xfId="0" applyFill="1" applyBorder="1"/>
    <xf numFmtId="4" fontId="8" fillId="5" borderId="3" xfId="0" applyNumberFormat="1" applyFont="1" applyFill="1" applyBorder="1" applyAlignment="1">
      <alignment horizontal="right"/>
    </xf>
    <xf numFmtId="0" fontId="8" fillId="5" borderId="4" xfId="0" applyFont="1" applyFill="1" applyBorder="1" applyAlignment="1">
      <alignment horizontal="right"/>
    </xf>
    <xf numFmtId="0" fontId="8" fillId="5" borderId="5" xfId="0" applyFont="1" applyFill="1" applyBorder="1" applyAlignment="1">
      <alignment horizontal="right"/>
    </xf>
    <xf numFmtId="0" fontId="8" fillId="5" borderId="6" xfId="0" applyFont="1" applyFill="1" applyBorder="1" applyAlignment="1">
      <alignment horizontal="right"/>
    </xf>
    <xf numFmtId="0" fontId="9" fillId="6" borderId="7" xfId="0" applyFont="1" applyFill="1" applyBorder="1" applyAlignment="1">
      <alignment horizontal="center"/>
    </xf>
    <xf numFmtId="0" fontId="9" fillId="6" borderId="8" xfId="0" applyFont="1" applyFill="1" applyBorder="1" applyAlignment="1">
      <alignment horizontal="center"/>
    </xf>
    <xf numFmtId="0" fontId="9" fillId="6" borderId="1" xfId="0" applyFont="1" applyFill="1" applyBorder="1" applyAlignment="1">
      <alignment horizontal="center"/>
    </xf>
    <xf numFmtId="0" fontId="9" fillId="6" borderId="2" xfId="0" applyFont="1" applyFill="1" applyBorder="1" applyAlignment="1">
      <alignment horizontal="center"/>
    </xf>
    <xf numFmtId="2" fontId="0" fillId="5" borderId="1" xfId="0" applyNumberFormat="1" applyFill="1" applyBorder="1" applyAlignment="1">
      <alignment horizontal="right"/>
    </xf>
    <xf numFmtId="2" fontId="0" fillId="5" borderId="2" xfId="0" applyNumberFormat="1" applyFill="1" applyBorder="1" applyAlignment="1">
      <alignment horizontal="right"/>
    </xf>
    <xf numFmtId="4" fontId="2" fillId="5" borderId="1" xfId="0" applyNumberFormat="1" applyFont="1" applyFill="1" applyBorder="1"/>
    <xf numFmtId="4" fontId="2" fillId="5" borderId="2" xfId="0" applyNumberFormat="1" applyFont="1" applyFill="1" applyBorder="1"/>
    <xf numFmtId="0" fontId="0" fillId="5" borderId="7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4" fontId="1" fillId="4" borderId="9" xfId="0" applyNumberFormat="1" applyFont="1" applyFill="1" applyBorder="1" applyAlignment="1">
      <alignment horizontal="right"/>
    </xf>
    <xf numFmtId="4" fontId="8" fillId="4" borderId="10" xfId="0" applyNumberFormat="1" applyFont="1" applyFill="1" applyBorder="1" applyAlignment="1">
      <alignment horizontal="right"/>
    </xf>
    <xf numFmtId="0" fontId="8" fillId="4" borderId="11" xfId="0" applyFont="1" applyFill="1" applyBorder="1" applyAlignment="1">
      <alignment horizontal="right"/>
    </xf>
    <xf numFmtId="2" fontId="0" fillId="4" borderId="9" xfId="0" applyNumberFormat="1" applyFill="1" applyBorder="1" applyAlignment="1">
      <alignment horizontal="right"/>
    </xf>
    <xf numFmtId="4" fontId="0" fillId="4" borderId="9" xfId="0" applyNumberFormat="1" applyFill="1" applyBorder="1" applyAlignment="1">
      <alignment horizontal="right"/>
    </xf>
    <xf numFmtId="4" fontId="8" fillId="4" borderId="10" xfId="0" applyNumberFormat="1" applyFont="1" applyFill="1" applyBorder="1"/>
    <xf numFmtId="0" fontId="8" fillId="4" borderId="11" xfId="0" applyFont="1" applyFill="1" applyBorder="1"/>
    <xf numFmtId="0" fontId="0" fillId="4" borderId="9" xfId="0" applyFill="1" applyBorder="1" applyAlignment="1">
      <alignment horizontal="center"/>
    </xf>
    <xf numFmtId="4" fontId="0" fillId="4" borderId="9" xfId="0" applyNumberFormat="1" applyFill="1" applyBorder="1"/>
    <xf numFmtId="0" fontId="11" fillId="6" borderId="15" xfId="0" applyFont="1" applyFill="1" applyBorder="1" applyAlignment="1">
      <alignment horizontal="right"/>
    </xf>
    <xf numFmtId="0" fontId="11" fillId="6" borderId="16" xfId="0" applyFont="1" applyFill="1" applyBorder="1" applyAlignment="1">
      <alignment horizontal="right"/>
    </xf>
    <xf numFmtId="0" fontId="11" fillId="6" borderId="15" xfId="0" applyFont="1" applyFill="1" applyBorder="1"/>
    <xf numFmtId="0" fontId="11" fillId="6" borderId="16" xfId="0" applyFont="1" applyFill="1" applyBorder="1"/>
    <xf numFmtId="0" fontId="10" fillId="6" borderId="14" xfId="0" applyFont="1" applyFill="1" applyBorder="1" applyAlignment="1">
      <alignment horizontal="right"/>
    </xf>
    <xf numFmtId="0" fontId="9" fillId="6" borderId="14" xfId="0" applyFont="1" applyFill="1" applyBorder="1" applyAlignment="1">
      <alignment horizontal="right"/>
    </xf>
    <xf numFmtId="0" fontId="0" fillId="4" borderId="9" xfId="0" applyFill="1" applyBorder="1"/>
    <xf numFmtId="0" fontId="0" fillId="4" borderId="12" xfId="0" applyFill="1" applyBorder="1" applyAlignment="1">
      <alignment horizontal="center"/>
    </xf>
    <xf numFmtId="4" fontId="2" fillId="4" borderId="9" xfId="0" applyNumberFormat="1" applyFont="1" applyFill="1" applyBorder="1"/>
    <xf numFmtId="0" fontId="9" fillId="6" borderId="13" xfId="0" applyFont="1" applyFill="1" applyBorder="1" applyAlignment="1">
      <alignment horizontal="center"/>
    </xf>
    <xf numFmtId="0" fontId="9" fillId="6" borderId="14" xfId="0" applyFont="1" applyFill="1" applyBorder="1" applyAlignment="1">
      <alignment horizontal="center"/>
    </xf>
    <xf numFmtId="4" fontId="8" fillId="5" borderId="3" xfId="0" applyNumberFormat="1" applyFont="1" applyFill="1" applyBorder="1" applyAlignment="1">
      <alignment horizontal="center"/>
    </xf>
    <xf numFmtId="0" fontId="8" fillId="5" borderId="5" xfId="0" applyFont="1" applyFill="1" applyBorder="1" applyAlignment="1">
      <alignment horizontal="center"/>
    </xf>
    <xf numFmtId="2" fontId="8" fillId="5" borderId="3" xfId="0" applyNumberFormat="1" applyFont="1" applyFill="1" applyBorder="1" applyAlignment="1">
      <alignment horizontal="center"/>
    </xf>
    <xf numFmtId="2" fontId="8" fillId="5" borderId="5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4" fontId="1" fillId="0" borderId="1" xfId="0" applyNumberFormat="1" applyFont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4" fontId="0" fillId="3" borderId="1" xfId="0" applyNumberFormat="1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4" fontId="0" fillId="0" borderId="1" xfId="0" applyNumberFormat="1" applyBorder="1" applyAlignment="1">
      <alignment horizontal="right"/>
    </xf>
    <xf numFmtId="4" fontId="0" fillId="0" borderId="2" xfId="0" applyNumberFormat="1" applyBorder="1" applyAlignment="1">
      <alignment horizontal="right"/>
    </xf>
    <xf numFmtId="0" fontId="0" fillId="0" borderId="2" xfId="0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4" fontId="8" fillId="0" borderId="3" xfId="0" applyNumberFormat="1" applyFont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5" xfId="0" applyFont="1" applyBorder="1" applyAlignment="1">
      <alignment horizontal="right"/>
    </xf>
    <xf numFmtId="0" fontId="8" fillId="0" borderId="6" xfId="0" applyFont="1" applyBorder="1" applyAlignment="1">
      <alignment horizontal="right"/>
    </xf>
    <xf numFmtId="2" fontId="0" fillId="0" borderId="1" xfId="0" applyNumberFormat="1" applyBorder="1" applyAlignment="1">
      <alignment horizontal="right"/>
    </xf>
    <xf numFmtId="2" fontId="0" fillId="0" borderId="2" xfId="0" applyNumberFormat="1" applyBorder="1" applyAlignment="1">
      <alignment horizontal="right"/>
    </xf>
    <xf numFmtId="4" fontId="0" fillId="0" borderId="1" xfId="0" applyNumberFormat="1" applyBorder="1"/>
    <xf numFmtId="4" fontId="0" fillId="0" borderId="2" xfId="0" applyNumberFormat="1" applyBorder="1"/>
    <xf numFmtId="0" fontId="0" fillId="0" borderId="2" xfId="0" applyBorder="1"/>
    <xf numFmtId="4" fontId="1" fillId="0" borderId="2" xfId="0" applyNumberFormat="1" applyFont="1" applyBorder="1" applyAlignment="1">
      <alignment horizontal="right"/>
    </xf>
    <xf numFmtId="4" fontId="8" fillId="0" borderId="3" xfId="0" applyNumberFormat="1" applyFont="1" applyBorder="1"/>
    <xf numFmtId="0" fontId="8" fillId="0" borderId="4" xfId="0" applyFont="1" applyBorder="1"/>
    <xf numFmtId="0" fontId="8" fillId="0" borderId="5" xfId="0" applyFont="1" applyBorder="1"/>
    <xf numFmtId="0" fontId="8" fillId="0" borderId="6" xfId="0" applyFont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4" fontId="2" fillId="0" borderId="1" xfId="0" applyNumberFormat="1" applyFont="1" applyBorder="1"/>
    <xf numFmtId="4" fontId="2" fillId="0" borderId="2" xfId="0" applyNumberFormat="1" applyFont="1" applyBorder="1"/>
    <xf numFmtId="4" fontId="1" fillId="0" borderId="1" xfId="0" applyNumberFormat="1" applyFont="1" applyBorder="1"/>
    <xf numFmtId="0" fontId="1" fillId="0" borderId="2" xfId="0" applyFont="1" applyBorder="1"/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1" xfId="0" applyNumberFormat="1" applyBorder="1" applyAlignment="1">
      <alignment horizontal="left"/>
    </xf>
    <xf numFmtId="4" fontId="0" fillId="0" borderId="2" xfId="0" applyNumberForma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right"/>
    </xf>
    <xf numFmtId="0" fontId="1" fillId="0" borderId="11" xfId="0" applyFont="1" applyBorder="1" applyAlignment="1">
      <alignment horizontal="left"/>
    </xf>
    <xf numFmtId="0" fontId="0" fillId="0" borderId="11" xfId="0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2" fillId="0" borderId="2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" xfId="0" applyBorder="1" applyAlignment="1">
      <alignment horizontal="right"/>
    </xf>
    <xf numFmtId="0" fontId="1" fillId="0" borderId="1" xfId="0" applyFont="1" applyBorder="1" applyAlignment="1">
      <alignment horizontal="right"/>
    </xf>
    <xf numFmtId="4" fontId="0" fillId="2" borderId="1" xfId="0" applyNumberFormat="1" applyFill="1" applyBorder="1" applyAlignment="1">
      <alignment horizontal="right"/>
    </xf>
    <xf numFmtId="4" fontId="0" fillId="2" borderId="2" xfId="0" applyNumberForma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right"/>
    </xf>
    <xf numFmtId="4" fontId="2" fillId="2" borderId="1" xfId="0" applyNumberFormat="1" applyFont="1" applyFill="1" applyBorder="1"/>
    <xf numFmtId="4" fontId="2" fillId="2" borderId="2" xfId="0" applyNumberFormat="1" applyFont="1" applyFill="1" applyBorder="1"/>
    <xf numFmtId="4" fontId="0" fillId="2" borderId="1" xfId="0" applyNumberFormat="1" applyFill="1" applyBorder="1"/>
    <xf numFmtId="0" fontId="0" fillId="2" borderId="2" xfId="0" applyFill="1" applyBorder="1"/>
    <xf numFmtId="0" fontId="0" fillId="2" borderId="1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2" fillId="3" borderId="7" xfId="0" applyFont="1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4" fontId="0" fillId="3" borderId="2" xfId="0" applyNumberFormat="1" applyFill="1" applyBorder="1" applyAlignment="1">
      <alignment horizontal="right"/>
    </xf>
    <xf numFmtId="4" fontId="1" fillId="3" borderId="1" xfId="0" applyNumberFormat="1" applyFont="1" applyFill="1" applyBorder="1" applyAlignment="1">
      <alignment horizontal="right"/>
    </xf>
    <xf numFmtId="0" fontId="1" fillId="3" borderId="2" xfId="0" applyFont="1" applyFill="1" applyBorder="1" applyAlignment="1">
      <alignment horizontal="right"/>
    </xf>
    <xf numFmtId="4" fontId="2" fillId="3" borderId="1" xfId="0" applyNumberFormat="1" applyFont="1" applyFill="1" applyBorder="1"/>
    <xf numFmtId="4" fontId="2" fillId="3" borderId="2" xfId="0" applyNumberFormat="1" applyFont="1" applyFill="1" applyBorder="1"/>
    <xf numFmtId="4" fontId="8" fillId="3" borderId="3" xfId="0" applyNumberFormat="1" applyFont="1" applyFill="1" applyBorder="1" applyAlignment="1">
      <alignment horizontal="right"/>
    </xf>
    <xf numFmtId="0" fontId="8" fillId="3" borderId="4" xfId="0" applyFont="1" applyFill="1" applyBorder="1" applyAlignment="1">
      <alignment horizontal="right"/>
    </xf>
    <xf numFmtId="0" fontId="8" fillId="3" borderId="5" xfId="0" applyFont="1" applyFill="1" applyBorder="1" applyAlignment="1">
      <alignment horizontal="right"/>
    </xf>
    <xf numFmtId="0" fontId="8" fillId="3" borderId="6" xfId="0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/>
    </xf>
    <xf numFmtId="0" fontId="2" fillId="3" borderId="2" xfId="0" applyFont="1" applyFill="1" applyBorder="1" applyAlignment="1">
      <alignment horizontal="right"/>
    </xf>
    <xf numFmtId="4" fontId="8" fillId="3" borderId="3" xfId="0" applyNumberFormat="1" applyFont="1" applyFill="1" applyBorder="1"/>
    <xf numFmtId="0" fontId="8" fillId="3" borderId="4" xfId="0" applyFont="1" applyFill="1" applyBorder="1"/>
    <xf numFmtId="0" fontId="8" fillId="3" borderId="5" xfId="0" applyFont="1" applyFill="1" applyBorder="1"/>
    <xf numFmtId="0" fontId="8" fillId="3" borderId="6" xfId="0" applyFont="1" applyFill="1" applyBorder="1"/>
    <xf numFmtId="4" fontId="0" fillId="3" borderId="1" xfId="0" applyNumberFormat="1" applyFill="1" applyBorder="1"/>
    <xf numFmtId="0" fontId="0" fillId="3" borderId="2" xfId="0" applyFill="1" applyBorder="1"/>
    <xf numFmtId="4" fontId="0" fillId="3" borderId="2" xfId="0" applyNumberFormat="1" applyFill="1" applyBorder="1"/>
    <xf numFmtId="0" fontId="2" fillId="7" borderId="17" xfId="0" applyFont="1" applyFill="1" applyBorder="1" applyAlignment="1">
      <alignment horizontal="center"/>
    </xf>
    <xf numFmtId="0" fontId="0" fillId="7" borderId="17" xfId="0" applyFill="1" applyBorder="1" applyAlignment="1">
      <alignment horizontal="center"/>
    </xf>
    <xf numFmtId="0" fontId="2" fillId="8" borderId="17" xfId="0" applyFont="1" applyFill="1" applyBorder="1" applyAlignment="1">
      <alignment horizontal="center"/>
    </xf>
    <xf numFmtId="0" fontId="0" fillId="8" borderId="17" xfId="0" applyFill="1" applyBorder="1" applyAlignment="1">
      <alignment horizontal="center"/>
    </xf>
    <xf numFmtId="0" fontId="0" fillId="9" borderId="7" xfId="0" applyFill="1" applyBorder="1" applyAlignment="1">
      <alignment horizontal="center"/>
    </xf>
    <xf numFmtId="0" fontId="0" fillId="9" borderId="8" xfId="0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9" borderId="2" xfId="0" applyFill="1" applyBorder="1" applyAlignment="1">
      <alignment horizontal="center"/>
    </xf>
    <xf numFmtId="4" fontId="0" fillId="9" borderId="1" xfId="0" applyNumberFormat="1" applyFill="1" applyBorder="1" applyAlignment="1">
      <alignment horizontal="right"/>
    </xf>
    <xf numFmtId="0" fontId="0" fillId="9" borderId="2" xfId="0" applyFill="1" applyBorder="1" applyAlignment="1">
      <alignment horizontal="right"/>
    </xf>
    <xf numFmtId="4" fontId="0" fillId="9" borderId="2" xfId="0" applyNumberFormat="1" applyFill="1" applyBorder="1" applyAlignment="1">
      <alignment horizontal="right"/>
    </xf>
    <xf numFmtId="4" fontId="1" fillId="9" borderId="1" xfId="0" applyNumberFormat="1" applyFont="1" applyFill="1" applyBorder="1" applyAlignment="1">
      <alignment horizontal="right"/>
    </xf>
    <xf numFmtId="0" fontId="1" fillId="9" borderId="2" xfId="0" applyFont="1" applyFill="1" applyBorder="1" applyAlignment="1">
      <alignment horizontal="right"/>
    </xf>
    <xf numFmtId="4" fontId="2" fillId="9" borderId="1" xfId="0" applyNumberFormat="1" applyFont="1" applyFill="1" applyBorder="1"/>
    <xf numFmtId="4" fontId="2" fillId="9" borderId="2" xfId="0" applyNumberFormat="1" applyFont="1" applyFill="1" applyBorder="1"/>
    <xf numFmtId="4" fontId="0" fillId="9" borderId="1" xfId="0" applyNumberFormat="1" applyFill="1" applyBorder="1"/>
    <xf numFmtId="4" fontId="0" fillId="9" borderId="2" xfId="0" applyNumberFormat="1" applyFill="1" applyBorder="1"/>
    <xf numFmtId="0" fontId="0" fillId="9" borderId="2" xfId="0" applyFill="1" applyBorder="1"/>
    <xf numFmtId="4" fontId="1" fillId="9" borderId="1" xfId="0" applyNumberFormat="1" applyFont="1" applyFill="1" applyBorder="1"/>
    <xf numFmtId="4" fontId="1" fillId="9" borderId="2" xfId="0" applyNumberFormat="1" applyFont="1" applyFill="1" applyBorder="1"/>
    <xf numFmtId="0" fontId="0" fillId="9" borderId="1" xfId="0" applyFill="1" applyBorder="1"/>
    <xf numFmtId="4" fontId="1" fillId="9" borderId="2" xfId="0" applyNumberFormat="1" applyFont="1" applyFill="1" applyBorder="1" applyAlignment="1">
      <alignment horizontal="right"/>
    </xf>
    <xf numFmtId="4" fontId="8" fillId="9" borderId="3" xfId="0" applyNumberFormat="1" applyFont="1" applyFill="1" applyBorder="1" applyAlignment="1">
      <alignment horizontal="right"/>
    </xf>
    <xf numFmtId="0" fontId="8" fillId="9" borderId="4" xfId="0" applyFont="1" applyFill="1" applyBorder="1" applyAlignment="1">
      <alignment horizontal="right"/>
    </xf>
    <xf numFmtId="0" fontId="8" fillId="9" borderId="5" xfId="0" applyFont="1" applyFill="1" applyBorder="1" applyAlignment="1">
      <alignment horizontal="right"/>
    </xf>
    <xf numFmtId="0" fontId="8" fillId="9" borderId="6" xfId="0" applyFont="1" applyFill="1" applyBorder="1" applyAlignment="1">
      <alignment horizontal="right"/>
    </xf>
    <xf numFmtId="2" fontId="0" fillId="9" borderId="1" xfId="0" applyNumberFormat="1" applyFill="1" applyBorder="1" applyAlignment="1">
      <alignment horizontal="right"/>
    </xf>
    <xf numFmtId="2" fontId="0" fillId="9" borderId="2" xfId="0" applyNumberFormat="1" applyFill="1" applyBorder="1" applyAlignment="1">
      <alignment horizontal="right"/>
    </xf>
    <xf numFmtId="0" fontId="0" fillId="10" borderId="7" xfId="0" applyFill="1" applyBorder="1" applyAlignment="1">
      <alignment horizontal="center"/>
    </xf>
    <xf numFmtId="0" fontId="0" fillId="10" borderId="8" xfId="0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0" fillId="10" borderId="2" xfId="0" applyFill="1" applyBorder="1" applyAlignment="1">
      <alignment horizontal="center"/>
    </xf>
    <xf numFmtId="4" fontId="0" fillId="10" borderId="1" xfId="0" applyNumberFormat="1" applyFill="1" applyBorder="1" applyAlignment="1">
      <alignment horizontal="right"/>
    </xf>
    <xf numFmtId="0" fontId="0" fillId="10" borderId="2" xfId="0" applyFill="1" applyBorder="1" applyAlignment="1">
      <alignment horizontal="right"/>
    </xf>
    <xf numFmtId="4" fontId="1" fillId="10" borderId="1" xfId="0" applyNumberFormat="1" applyFont="1" applyFill="1" applyBorder="1" applyAlignment="1">
      <alignment horizontal="right"/>
    </xf>
    <xf numFmtId="0" fontId="1" fillId="10" borderId="2" xfId="0" applyFont="1" applyFill="1" applyBorder="1" applyAlignment="1">
      <alignment horizontal="right"/>
    </xf>
    <xf numFmtId="4" fontId="8" fillId="10" borderId="3" xfId="0" applyNumberFormat="1" applyFont="1" applyFill="1" applyBorder="1" applyAlignment="1">
      <alignment horizontal="right"/>
    </xf>
    <xf numFmtId="0" fontId="8" fillId="10" borderId="4" xfId="0" applyFont="1" applyFill="1" applyBorder="1" applyAlignment="1">
      <alignment horizontal="right"/>
    </xf>
    <xf numFmtId="0" fontId="8" fillId="10" borderId="5" xfId="0" applyFont="1" applyFill="1" applyBorder="1" applyAlignment="1">
      <alignment horizontal="right"/>
    </xf>
    <xf numFmtId="0" fontId="8" fillId="10" borderId="6" xfId="0" applyFont="1" applyFill="1" applyBorder="1" applyAlignment="1">
      <alignment horizontal="right"/>
    </xf>
    <xf numFmtId="4" fontId="12" fillId="10" borderId="3" xfId="0" applyNumberFormat="1" applyFont="1" applyFill="1" applyBorder="1" applyAlignment="1">
      <alignment horizontal="right"/>
    </xf>
    <xf numFmtId="0" fontId="12" fillId="10" borderId="4" xfId="0" applyFont="1" applyFill="1" applyBorder="1" applyAlignment="1">
      <alignment horizontal="right"/>
    </xf>
    <xf numFmtId="0" fontId="12" fillId="10" borderId="5" xfId="0" applyFont="1" applyFill="1" applyBorder="1" applyAlignment="1">
      <alignment horizontal="right"/>
    </xf>
    <xf numFmtId="0" fontId="12" fillId="10" borderId="6" xfId="0" applyFont="1" applyFill="1" applyBorder="1" applyAlignment="1">
      <alignment horizontal="right"/>
    </xf>
    <xf numFmtId="3" fontId="0" fillId="4" borderId="1" xfId="0" applyNumberFormat="1" applyFill="1" applyBorder="1"/>
    <xf numFmtId="4" fontId="2" fillId="9" borderId="1" xfId="0" applyNumberFormat="1" applyFont="1" applyFill="1" applyBorder="1" applyAlignment="1">
      <alignment horizontal="right"/>
    </xf>
    <xf numFmtId="0" fontId="2" fillId="9" borderId="2" xfId="0" applyFont="1" applyFill="1" applyBorder="1" applyAlignment="1">
      <alignment horizontal="right"/>
    </xf>
    <xf numFmtId="0" fontId="2" fillId="2" borderId="18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3" fontId="1" fillId="4" borderId="1" xfId="0" applyNumberFormat="1" applyFont="1" applyFill="1" applyBorder="1"/>
    <xf numFmtId="0" fontId="1" fillId="4" borderId="2" xfId="0" applyFont="1" applyFill="1" applyBorder="1"/>
    <xf numFmtId="4" fontId="1" fillId="0" borderId="0" xfId="0" applyNumberFormat="1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AZ74"/>
  <sheetViews>
    <sheetView tabSelected="1" topLeftCell="E19" zoomScaleNormal="100" workbookViewId="0">
      <selection activeCell="AY53" sqref="AY53"/>
    </sheetView>
  </sheetViews>
  <sheetFormatPr defaultRowHeight="12.75" x14ac:dyDescent="0.2"/>
  <cols>
    <col min="5" max="5" width="13.42578125" customWidth="1"/>
    <col min="6" max="6" width="0.5703125" hidden="1" customWidth="1"/>
    <col min="7" max="9" width="9.140625" hidden="1" customWidth="1"/>
    <col min="10" max="10" width="0.140625" hidden="1" customWidth="1"/>
    <col min="11" max="13" width="9.140625" hidden="1" customWidth="1"/>
    <col min="14" max="14" width="0.140625" hidden="1" customWidth="1"/>
    <col min="15" max="22" width="9.140625" hidden="1" customWidth="1"/>
    <col min="23" max="23" width="14" hidden="1" customWidth="1"/>
    <col min="24" max="24" width="9.140625" hidden="1" customWidth="1"/>
    <col min="25" max="25" width="11.42578125" hidden="1" customWidth="1"/>
    <col min="26" max="26" width="20.140625" hidden="1" customWidth="1"/>
    <col min="27" max="27" width="0.140625" hidden="1" customWidth="1"/>
    <col min="28" max="28" width="10.7109375" hidden="1" customWidth="1"/>
    <col min="29" max="29" width="9.140625" hidden="1" customWidth="1"/>
    <col min="30" max="30" width="10.140625" hidden="1" customWidth="1"/>
    <col min="31" max="32" width="9.140625" hidden="1" customWidth="1"/>
    <col min="33" max="33" width="13.140625" hidden="1" customWidth="1"/>
    <col min="34" max="34" width="10.7109375" hidden="1" customWidth="1"/>
    <col min="35" max="35" width="9.140625" hidden="1" customWidth="1"/>
    <col min="36" max="36" width="0.140625" customWidth="1"/>
    <col min="37" max="37" width="9.140625" hidden="1" customWidth="1"/>
    <col min="38" max="38" width="16.7109375" hidden="1" customWidth="1"/>
    <col min="39" max="39" width="10.140625" hidden="1" customWidth="1"/>
    <col min="40" max="41" width="9.140625" hidden="1" customWidth="1"/>
    <col min="45" max="45" width="11.42578125" customWidth="1"/>
    <col min="46" max="46" width="10.140625" bestFit="1" customWidth="1"/>
    <col min="48" max="48" width="10.140625" bestFit="1" customWidth="1"/>
    <col min="51" max="51" width="19.5703125" customWidth="1"/>
    <col min="52" max="52" width="10.7109375" bestFit="1" customWidth="1"/>
  </cols>
  <sheetData>
    <row r="3" spans="2:51" x14ac:dyDescent="0.2">
      <c r="B3" s="11"/>
    </row>
    <row r="4" spans="2:51" x14ac:dyDescent="0.2">
      <c r="B4" s="11" t="s">
        <v>85</v>
      </c>
      <c r="AF4" s="253" t="s">
        <v>74</v>
      </c>
      <c r="AG4" s="254"/>
      <c r="AH4" s="254"/>
      <c r="AI4" s="254"/>
      <c r="AJ4" s="255" t="s">
        <v>75</v>
      </c>
      <c r="AK4" s="256"/>
      <c r="AL4" s="256"/>
      <c r="AM4" s="256"/>
      <c r="AN4" s="256"/>
      <c r="AO4" s="256"/>
      <c r="AP4" s="300" t="s">
        <v>81</v>
      </c>
      <c r="AQ4" s="301"/>
      <c r="AR4" s="301"/>
      <c r="AS4" s="301"/>
      <c r="AT4" s="301"/>
      <c r="AU4" s="302"/>
      <c r="AV4" s="303">
        <v>2024</v>
      </c>
      <c r="AW4" s="304"/>
    </row>
    <row r="5" spans="2:51" ht="13.5" thickBot="1" x14ac:dyDescent="0.25">
      <c r="B5" s="199"/>
      <c r="C5" s="200"/>
      <c r="D5" s="200"/>
      <c r="E5" s="200"/>
      <c r="F5" s="187" t="s">
        <v>0</v>
      </c>
      <c r="G5" s="188"/>
      <c r="H5" s="187" t="s">
        <v>1</v>
      </c>
      <c r="I5" s="188"/>
      <c r="J5" s="187"/>
      <c r="K5" s="188"/>
      <c r="L5" s="187" t="s">
        <v>2</v>
      </c>
      <c r="M5" s="188"/>
      <c r="N5" s="187" t="s">
        <v>3</v>
      </c>
      <c r="O5" s="188"/>
      <c r="P5" s="187" t="s">
        <v>4</v>
      </c>
      <c r="Q5" s="188"/>
      <c r="R5" s="187" t="s">
        <v>56</v>
      </c>
      <c r="S5" s="188"/>
      <c r="T5" s="187" t="s">
        <v>57</v>
      </c>
      <c r="U5" s="188"/>
      <c r="V5" s="187" t="s">
        <v>59</v>
      </c>
      <c r="W5" s="188"/>
      <c r="X5" s="187" t="s">
        <v>60</v>
      </c>
      <c r="Y5" s="188"/>
      <c r="Z5" s="133" t="s">
        <v>61</v>
      </c>
      <c r="AA5" s="134"/>
      <c r="AB5" s="231" t="s">
        <v>63</v>
      </c>
      <c r="AC5" s="232"/>
      <c r="AD5" s="95" t="s">
        <v>62</v>
      </c>
      <c r="AE5" s="96"/>
      <c r="AF5" s="133" t="s">
        <v>65</v>
      </c>
      <c r="AG5" s="134"/>
      <c r="AH5" s="125" t="s">
        <v>66</v>
      </c>
      <c r="AI5" s="153"/>
      <c r="AJ5" s="151" t="s">
        <v>67</v>
      </c>
      <c r="AK5" s="96"/>
      <c r="AL5" s="133" t="s">
        <v>69</v>
      </c>
      <c r="AM5" s="134"/>
      <c r="AN5" s="125" t="s">
        <v>70</v>
      </c>
      <c r="AO5" s="126"/>
      <c r="AP5" s="95" t="s">
        <v>76</v>
      </c>
      <c r="AQ5" s="96"/>
      <c r="AR5" s="257" t="s">
        <v>82</v>
      </c>
      <c r="AS5" s="258"/>
      <c r="AT5" s="281" t="s">
        <v>83</v>
      </c>
      <c r="AU5" s="282"/>
      <c r="AV5" s="95" t="s">
        <v>84</v>
      </c>
      <c r="AW5" s="96"/>
      <c r="AY5" s="11" t="s">
        <v>87</v>
      </c>
    </row>
    <row r="6" spans="2:51" ht="13.5" thickBot="1" x14ac:dyDescent="0.25">
      <c r="B6" s="201" t="s">
        <v>5</v>
      </c>
      <c r="C6" s="202"/>
      <c r="D6" s="202"/>
      <c r="E6" s="202"/>
      <c r="F6" s="184"/>
      <c r="G6" s="185"/>
      <c r="H6" s="184"/>
      <c r="I6" s="185"/>
      <c r="J6" s="184"/>
      <c r="K6" s="185"/>
      <c r="L6" s="184"/>
      <c r="M6" s="185"/>
      <c r="N6" s="184"/>
      <c r="O6" s="185"/>
      <c r="P6" s="184"/>
      <c r="Q6" s="185"/>
      <c r="R6" s="184"/>
      <c r="S6" s="185"/>
      <c r="T6" s="184"/>
      <c r="U6" s="185"/>
      <c r="V6" s="184"/>
      <c r="W6" s="185"/>
      <c r="X6" s="184"/>
      <c r="Y6" s="185"/>
      <c r="Z6" s="12"/>
      <c r="AA6" s="12"/>
      <c r="AB6" s="233"/>
      <c r="AC6" s="234"/>
      <c r="AD6" s="97"/>
      <c r="AE6" s="98"/>
      <c r="AF6" s="117"/>
      <c r="AG6" s="118"/>
      <c r="AH6" s="127"/>
      <c r="AI6" s="154"/>
      <c r="AJ6" s="142"/>
      <c r="AK6" s="98"/>
      <c r="AL6" s="117"/>
      <c r="AM6" s="118"/>
      <c r="AN6" s="127"/>
      <c r="AO6" s="128"/>
      <c r="AP6" s="97"/>
      <c r="AQ6" s="98"/>
      <c r="AR6" s="259"/>
      <c r="AS6" s="260"/>
      <c r="AT6" s="283"/>
      <c r="AU6" s="284"/>
      <c r="AV6" s="97"/>
      <c r="AW6" s="98"/>
    </row>
    <row r="7" spans="2:51" ht="13.5" thickBot="1" x14ac:dyDescent="0.25">
      <c r="B7" s="66" t="s">
        <v>6</v>
      </c>
      <c r="C7" s="67"/>
      <c r="D7" s="67"/>
      <c r="E7" s="67"/>
      <c r="F7" s="165">
        <v>218986</v>
      </c>
      <c r="G7" s="167"/>
      <c r="H7" s="165">
        <v>240000</v>
      </c>
      <c r="I7" s="167"/>
      <c r="J7" s="176"/>
      <c r="K7" s="178"/>
      <c r="L7" s="165">
        <v>40000</v>
      </c>
      <c r="M7" s="167"/>
      <c r="N7" s="221">
        <v>111253.72</v>
      </c>
      <c r="O7" s="230"/>
      <c r="P7" s="165">
        <v>60000</v>
      </c>
      <c r="Q7" s="167"/>
      <c r="R7" s="165">
        <v>103553.97</v>
      </c>
      <c r="S7" s="167"/>
      <c r="T7" s="165">
        <v>100000</v>
      </c>
      <c r="U7" s="167"/>
      <c r="V7" s="165">
        <v>133897.63</v>
      </c>
      <c r="W7" s="167"/>
      <c r="X7" s="165">
        <v>120000</v>
      </c>
      <c r="Y7" s="167"/>
      <c r="Z7" s="13">
        <v>92087</v>
      </c>
      <c r="AA7" s="13"/>
      <c r="AB7" s="163">
        <f>+X7-Z7</f>
        <v>27913</v>
      </c>
      <c r="AC7" s="164"/>
      <c r="AD7" s="64">
        <v>130000</v>
      </c>
      <c r="AE7" s="84"/>
      <c r="AF7" s="105">
        <v>136957.14000000001</v>
      </c>
      <c r="AG7" s="106"/>
      <c r="AH7" s="68">
        <f>+AD7-AF7</f>
        <v>-6957.140000000014</v>
      </c>
      <c r="AI7" s="149"/>
      <c r="AJ7" s="139">
        <v>130000</v>
      </c>
      <c r="AK7" s="84"/>
      <c r="AL7" s="105">
        <v>140849.93</v>
      </c>
      <c r="AM7" s="106"/>
      <c r="AN7" s="68">
        <f>+AJ7-AL7</f>
        <v>-10849.929999999993</v>
      </c>
      <c r="AO7" s="69"/>
      <c r="AP7" s="64">
        <v>190000</v>
      </c>
      <c r="AQ7" s="84"/>
      <c r="AR7" s="261">
        <v>388604.81</v>
      </c>
      <c r="AS7" s="262"/>
      <c r="AT7" s="285">
        <f>+AP7-AR7</f>
        <v>-198604.81</v>
      </c>
      <c r="AU7" s="286"/>
      <c r="AV7" s="64">
        <v>260000</v>
      </c>
      <c r="AW7" s="84"/>
      <c r="AY7" s="10">
        <f>+AV7</f>
        <v>260000</v>
      </c>
    </row>
    <row r="8" spans="2:51" ht="13.5" thickBot="1" x14ac:dyDescent="0.25">
      <c r="B8" s="66" t="s">
        <v>7</v>
      </c>
      <c r="C8" s="67"/>
      <c r="D8" s="67"/>
      <c r="E8" s="67"/>
      <c r="F8" s="165"/>
      <c r="G8" s="167"/>
      <c r="H8" s="165">
        <v>17000</v>
      </c>
      <c r="I8" s="167"/>
      <c r="J8" s="176"/>
      <c r="K8" s="178"/>
      <c r="L8" s="165">
        <v>30000</v>
      </c>
      <c r="M8" s="167"/>
      <c r="N8" s="221">
        <v>2909.57</v>
      </c>
      <c r="O8" s="230"/>
      <c r="P8" s="165">
        <v>10000</v>
      </c>
      <c r="Q8" s="167"/>
      <c r="R8" s="165">
        <v>7442.94</v>
      </c>
      <c r="S8" s="167"/>
      <c r="T8" s="165">
        <v>7000</v>
      </c>
      <c r="U8" s="167"/>
      <c r="V8" s="165">
        <v>65253.19</v>
      </c>
      <c r="W8" s="167"/>
      <c r="X8" s="165">
        <v>50000</v>
      </c>
      <c r="Y8" s="167"/>
      <c r="Z8" s="13">
        <v>20651.509999999998</v>
      </c>
      <c r="AA8" s="13"/>
      <c r="AB8" s="163">
        <f t="shared" ref="AB8:AB10" si="0">+X8-Z8</f>
        <v>29348.49</v>
      </c>
      <c r="AC8" s="164"/>
      <c r="AD8" s="64">
        <v>50000</v>
      </c>
      <c r="AE8" s="84"/>
      <c r="AF8" s="105">
        <v>11012.7</v>
      </c>
      <c r="AG8" s="106"/>
      <c r="AH8" s="68">
        <f t="shared" ref="AH8:AH70" si="1">+AD8-AF8</f>
        <v>38987.300000000003</v>
      </c>
      <c r="AI8" s="149"/>
      <c r="AJ8" s="139">
        <v>20000</v>
      </c>
      <c r="AK8" s="84"/>
      <c r="AL8" s="105">
        <v>23786.240000000002</v>
      </c>
      <c r="AM8" s="106"/>
      <c r="AN8" s="68">
        <f t="shared" ref="AN8:AN11" si="2">+AJ8-AL8</f>
        <v>-3786.2400000000016</v>
      </c>
      <c r="AO8" s="69"/>
      <c r="AP8" s="64">
        <v>15000</v>
      </c>
      <c r="AQ8" s="84"/>
      <c r="AR8" s="261">
        <v>16519.2</v>
      </c>
      <c r="AS8" s="262"/>
      <c r="AT8" s="285">
        <f t="shared" ref="AT8:AT12" si="3">+AP8-AR8</f>
        <v>-1519.2000000000007</v>
      </c>
      <c r="AU8" s="286"/>
      <c r="AV8" s="64">
        <v>17000</v>
      </c>
      <c r="AW8" s="84"/>
      <c r="AY8" s="10">
        <f t="shared" ref="AY8:AY50" si="4">+AV8</f>
        <v>17000</v>
      </c>
    </row>
    <row r="9" spans="2:51" ht="13.5" thickBot="1" x14ac:dyDescent="0.25">
      <c r="B9" s="66" t="s">
        <v>8</v>
      </c>
      <c r="C9" s="67"/>
      <c r="D9" s="67"/>
      <c r="E9" s="211"/>
      <c r="F9" s="193"/>
      <c r="G9" s="194"/>
      <c r="H9" s="193"/>
      <c r="I9" s="194"/>
      <c r="J9" s="176"/>
      <c r="K9" s="177"/>
      <c r="L9" s="165">
        <v>5000</v>
      </c>
      <c r="M9" s="166"/>
      <c r="N9" s="221">
        <v>9600</v>
      </c>
      <c r="O9" s="222"/>
      <c r="P9" s="165">
        <v>9000</v>
      </c>
      <c r="Q9" s="166"/>
      <c r="R9" s="165">
        <f>5520+3301.78</f>
        <v>8821.7800000000007</v>
      </c>
      <c r="S9" s="166"/>
      <c r="T9" s="165">
        <v>9000</v>
      </c>
      <c r="U9" s="166"/>
      <c r="V9" s="165"/>
      <c r="W9" s="166"/>
      <c r="X9" s="165"/>
      <c r="Y9" s="166"/>
      <c r="Z9" s="14">
        <v>24792</v>
      </c>
      <c r="AA9" s="14"/>
      <c r="AB9" s="163">
        <f t="shared" si="0"/>
        <v>-24792</v>
      </c>
      <c r="AC9" s="164"/>
      <c r="AD9" s="64">
        <v>20000</v>
      </c>
      <c r="AE9" s="65"/>
      <c r="AF9" s="105">
        <v>4000</v>
      </c>
      <c r="AG9" s="119"/>
      <c r="AH9" s="68">
        <f t="shared" si="1"/>
        <v>16000</v>
      </c>
      <c r="AI9" s="149"/>
      <c r="AJ9" s="139">
        <v>10000</v>
      </c>
      <c r="AK9" s="65"/>
      <c r="AL9" s="105"/>
      <c r="AM9" s="119"/>
      <c r="AN9" s="68">
        <f t="shared" si="2"/>
        <v>10000</v>
      </c>
      <c r="AO9" s="69"/>
      <c r="AP9" s="64">
        <v>10000</v>
      </c>
      <c r="AQ9" s="65"/>
      <c r="AR9" s="261">
        <v>4000</v>
      </c>
      <c r="AS9" s="263"/>
      <c r="AT9" s="285">
        <f t="shared" si="3"/>
        <v>6000</v>
      </c>
      <c r="AU9" s="286"/>
      <c r="AV9" s="64">
        <v>5000</v>
      </c>
      <c r="AW9" s="65"/>
      <c r="AY9" s="10">
        <f t="shared" si="4"/>
        <v>5000</v>
      </c>
    </row>
    <row r="10" spans="2:51" ht="13.5" thickBot="1" x14ac:dyDescent="0.25">
      <c r="B10" s="159" t="s">
        <v>9</v>
      </c>
      <c r="C10" s="160"/>
      <c r="D10" s="160"/>
      <c r="E10" s="160"/>
      <c r="F10" s="165">
        <v>30316</v>
      </c>
      <c r="G10" s="167"/>
      <c r="H10" s="165">
        <v>26000</v>
      </c>
      <c r="I10" s="167"/>
      <c r="J10" s="176"/>
      <c r="K10" s="178"/>
      <c r="L10" s="176">
        <f>200*150</f>
        <v>30000</v>
      </c>
      <c r="M10" s="178"/>
      <c r="N10" s="227">
        <v>40000</v>
      </c>
      <c r="O10" s="228"/>
      <c r="P10" s="176">
        <v>30000</v>
      </c>
      <c r="Q10" s="178"/>
      <c r="R10" s="176">
        <v>29912.92</v>
      </c>
      <c r="S10" s="178"/>
      <c r="T10" s="176">
        <v>30000</v>
      </c>
      <c r="U10" s="178"/>
      <c r="V10" s="176">
        <v>36972.720000000001</v>
      </c>
      <c r="W10" s="178"/>
      <c r="X10" s="176">
        <v>30000</v>
      </c>
      <c r="Y10" s="178"/>
      <c r="Z10" s="15">
        <v>29254.68</v>
      </c>
      <c r="AA10" s="15"/>
      <c r="AB10" s="163">
        <f t="shared" si="0"/>
        <v>745.31999999999971</v>
      </c>
      <c r="AC10" s="164"/>
      <c r="AD10" s="60">
        <v>25000</v>
      </c>
      <c r="AE10" s="81"/>
      <c r="AF10" s="109">
        <v>18091.990000000002</v>
      </c>
      <c r="AG10" s="110"/>
      <c r="AH10" s="68">
        <f t="shared" si="1"/>
        <v>6908.0099999999984</v>
      </c>
      <c r="AI10" s="149"/>
      <c r="AJ10" s="143">
        <v>20000</v>
      </c>
      <c r="AK10" s="81"/>
      <c r="AL10" s="109">
        <v>46121.33</v>
      </c>
      <c r="AM10" s="110"/>
      <c r="AN10" s="68">
        <f t="shared" si="2"/>
        <v>-26121.33</v>
      </c>
      <c r="AO10" s="69"/>
      <c r="AP10" s="60">
        <v>80000</v>
      </c>
      <c r="AQ10" s="81"/>
      <c r="AR10" s="261">
        <v>90157.87</v>
      </c>
      <c r="AS10" s="262"/>
      <c r="AT10" s="285">
        <f t="shared" si="3"/>
        <v>-10157.869999999995</v>
      </c>
      <c r="AU10" s="286"/>
      <c r="AV10" s="64">
        <v>90000</v>
      </c>
      <c r="AW10" s="84"/>
      <c r="AY10" s="10">
        <f t="shared" si="4"/>
        <v>90000</v>
      </c>
    </row>
    <row r="11" spans="2:51" ht="13.5" thickBot="1" x14ac:dyDescent="0.25">
      <c r="B11" s="159" t="s">
        <v>10</v>
      </c>
      <c r="C11" s="160"/>
      <c r="D11" s="160"/>
      <c r="E11" s="212"/>
      <c r="F11" s="193"/>
      <c r="G11" s="194"/>
      <c r="H11" s="193"/>
      <c r="I11" s="194"/>
      <c r="J11" s="176"/>
      <c r="K11" s="177"/>
      <c r="L11" s="165">
        <v>10000</v>
      </c>
      <c r="M11" s="166"/>
      <c r="N11" s="221">
        <v>20880.47</v>
      </c>
      <c r="O11" s="222"/>
      <c r="P11" s="165">
        <v>10000</v>
      </c>
      <c r="Q11" s="166"/>
      <c r="R11" s="165"/>
      <c r="S11" s="166"/>
      <c r="T11" s="165"/>
      <c r="U11" s="166"/>
      <c r="V11" s="165"/>
      <c r="W11" s="166"/>
      <c r="X11" s="165"/>
      <c r="Y11" s="166"/>
      <c r="Z11" s="14"/>
      <c r="AA11" s="14"/>
      <c r="AB11" s="163"/>
      <c r="AC11" s="235"/>
      <c r="AD11" s="64"/>
      <c r="AE11" s="65"/>
      <c r="AF11" s="105"/>
      <c r="AG11" s="119"/>
      <c r="AH11" s="68">
        <f t="shared" si="1"/>
        <v>0</v>
      </c>
      <c r="AI11" s="149"/>
      <c r="AJ11" s="139"/>
      <c r="AK11" s="65"/>
      <c r="AL11" s="105"/>
      <c r="AM11" s="119"/>
      <c r="AN11" s="68">
        <f t="shared" si="2"/>
        <v>0</v>
      </c>
      <c r="AO11" s="69"/>
      <c r="AP11" s="64">
        <v>0</v>
      </c>
      <c r="AQ11" s="65"/>
      <c r="AR11" s="261">
        <v>0</v>
      </c>
      <c r="AS11" s="263"/>
      <c r="AT11" s="285">
        <f t="shared" si="3"/>
        <v>0</v>
      </c>
      <c r="AU11" s="286"/>
      <c r="AV11" s="64">
        <v>0</v>
      </c>
      <c r="AW11" s="65"/>
      <c r="AY11" s="10">
        <f t="shared" si="4"/>
        <v>0</v>
      </c>
    </row>
    <row r="12" spans="2:51" ht="13.5" thickBot="1" x14ac:dyDescent="0.25">
      <c r="B12" s="203" t="s">
        <v>11</v>
      </c>
      <c r="C12" s="218"/>
      <c r="D12" s="218"/>
      <c r="E12" s="218"/>
      <c r="F12" s="168"/>
      <c r="G12" s="169"/>
      <c r="H12" s="168">
        <v>283000</v>
      </c>
      <c r="I12" s="169"/>
      <c r="J12" s="168"/>
      <c r="K12" s="169"/>
      <c r="L12" s="168">
        <f>+SUM(L7:M11)</f>
        <v>115000</v>
      </c>
      <c r="M12" s="169"/>
      <c r="N12" s="223">
        <f>+SUM(N7:O11)</f>
        <v>184643.76</v>
      </c>
      <c r="O12" s="224"/>
      <c r="P12" s="168">
        <f>+SUM(P7:Q11)</f>
        <v>119000</v>
      </c>
      <c r="Q12" s="169"/>
      <c r="R12" s="168">
        <f>+SUM(R7:S11)</f>
        <v>149731.60999999999</v>
      </c>
      <c r="S12" s="169"/>
      <c r="T12" s="168">
        <f>+SUM(T7:U11)</f>
        <v>146000</v>
      </c>
      <c r="U12" s="169"/>
      <c r="V12" s="168">
        <v>236123.54</v>
      </c>
      <c r="W12" s="169"/>
      <c r="X12" s="168">
        <v>200000</v>
      </c>
      <c r="Y12" s="169"/>
      <c r="Z12" s="16">
        <f>SUM(Z7:Z11)</f>
        <v>166785.19</v>
      </c>
      <c r="AA12" s="16"/>
      <c r="AB12" s="236">
        <f t="shared" ref="AB12" si="5">+X12-Z12</f>
        <v>33214.81</v>
      </c>
      <c r="AC12" s="237"/>
      <c r="AD12" s="78">
        <f>+SUM(AD7:AE11)</f>
        <v>225000</v>
      </c>
      <c r="AE12" s="79">
        <f t="shared" ref="AE12" si="6">SUM(AE7:AE11)</f>
        <v>0</v>
      </c>
      <c r="AF12" s="107">
        <v>170061.83</v>
      </c>
      <c r="AG12" s="108"/>
      <c r="AH12" s="70">
        <f t="shared" si="1"/>
        <v>54938.170000000013</v>
      </c>
      <c r="AI12" s="148"/>
      <c r="AJ12" s="135">
        <f>+SUM(AJ7:AK11)</f>
        <v>180000</v>
      </c>
      <c r="AK12" s="79"/>
      <c r="AL12" s="107">
        <f>+SUM(AL7:AM11)</f>
        <v>210757.5</v>
      </c>
      <c r="AM12" s="108"/>
      <c r="AN12" s="70">
        <f>+SUM(AN7:AO11)</f>
        <v>-30757.499999999996</v>
      </c>
      <c r="AO12" s="71"/>
      <c r="AP12" s="78">
        <v>295000</v>
      </c>
      <c r="AQ12" s="79"/>
      <c r="AR12" s="264">
        <v>499281.88</v>
      </c>
      <c r="AS12" s="265"/>
      <c r="AT12" s="287">
        <f t="shared" si="3"/>
        <v>-204281.88</v>
      </c>
      <c r="AU12" s="288"/>
      <c r="AV12" s="78">
        <v>512000</v>
      </c>
      <c r="AW12" s="79"/>
      <c r="AY12" s="10"/>
    </row>
    <row r="13" spans="2:51" ht="13.5" thickBot="1" x14ac:dyDescent="0.25">
      <c r="B13" s="159" t="s">
        <v>64</v>
      </c>
      <c r="C13" s="160"/>
      <c r="D13" s="160"/>
      <c r="E13" s="160"/>
      <c r="F13" s="6"/>
      <c r="G13" s="7"/>
      <c r="H13" s="6"/>
      <c r="I13" s="7"/>
      <c r="J13" s="6"/>
      <c r="K13" s="7"/>
      <c r="L13" s="6"/>
      <c r="M13" s="7"/>
      <c r="N13" s="8"/>
      <c r="O13" s="9"/>
      <c r="P13" s="6"/>
      <c r="Q13" s="7"/>
      <c r="R13" s="6"/>
      <c r="S13" s="7"/>
      <c r="T13" s="6"/>
      <c r="U13" s="7"/>
      <c r="V13" s="161"/>
      <c r="W13" s="162"/>
      <c r="X13" s="161"/>
      <c r="Y13" s="162"/>
      <c r="Z13" s="17">
        <v>6400</v>
      </c>
      <c r="AA13" s="16"/>
      <c r="AB13" s="163">
        <f>+X13-Z13</f>
        <v>-6400</v>
      </c>
      <c r="AC13" s="164"/>
      <c r="AD13" s="64">
        <v>3000</v>
      </c>
      <c r="AE13" s="65"/>
      <c r="AF13" s="105"/>
      <c r="AG13" s="119"/>
      <c r="AH13" s="68">
        <f t="shared" si="1"/>
        <v>3000</v>
      </c>
      <c r="AI13" s="149"/>
      <c r="AJ13" s="139">
        <v>1000</v>
      </c>
      <c r="AK13" s="65"/>
      <c r="AL13" s="105"/>
      <c r="AM13" s="119"/>
      <c r="AN13" s="68">
        <f t="shared" ref="AN13:AN22" si="7">+AJ13-AL13</f>
        <v>1000</v>
      </c>
      <c r="AO13" s="69"/>
      <c r="AP13" s="64">
        <v>1000</v>
      </c>
      <c r="AQ13" s="65"/>
      <c r="AR13" s="261">
        <v>0</v>
      </c>
      <c r="AS13" s="263"/>
      <c r="AT13" s="76">
        <f t="shared" ref="AT13:AT51" si="8">+AP13-AR13</f>
        <v>1000</v>
      </c>
      <c r="AU13" s="77"/>
      <c r="AV13" s="64">
        <v>0</v>
      </c>
      <c r="AW13" s="65"/>
      <c r="AY13" s="10">
        <f t="shared" si="4"/>
        <v>0</v>
      </c>
    </row>
    <row r="14" spans="2:51" ht="13.5" thickBot="1" x14ac:dyDescent="0.25">
      <c r="B14" s="159" t="s">
        <v>12</v>
      </c>
      <c r="C14" s="160"/>
      <c r="D14" s="160"/>
      <c r="E14" s="160"/>
      <c r="F14" s="197">
        <v>0</v>
      </c>
      <c r="G14" s="198"/>
      <c r="H14" s="197">
        <v>0</v>
      </c>
      <c r="I14" s="198"/>
      <c r="J14" s="189"/>
      <c r="K14" s="190"/>
      <c r="L14" s="189">
        <v>0</v>
      </c>
      <c r="M14" s="190"/>
      <c r="N14" s="225">
        <v>0</v>
      </c>
      <c r="O14" s="226"/>
      <c r="P14" s="189">
        <v>0</v>
      </c>
      <c r="Q14" s="190"/>
      <c r="R14" s="189"/>
      <c r="S14" s="190"/>
      <c r="T14" s="189"/>
      <c r="U14" s="190"/>
      <c r="V14" s="189"/>
      <c r="W14" s="190"/>
      <c r="X14" s="189"/>
      <c r="Y14" s="190"/>
      <c r="Z14" s="17"/>
      <c r="AA14" s="17"/>
      <c r="AB14" s="238"/>
      <c r="AC14" s="239"/>
      <c r="AD14" s="99">
        <v>3000</v>
      </c>
      <c r="AE14" s="100"/>
      <c r="AF14" s="131"/>
      <c r="AG14" s="132"/>
      <c r="AH14" s="68">
        <f t="shared" si="1"/>
        <v>3000</v>
      </c>
      <c r="AI14" s="149"/>
      <c r="AJ14" s="152">
        <v>0</v>
      </c>
      <c r="AK14" s="100"/>
      <c r="AL14" s="131"/>
      <c r="AM14" s="132"/>
      <c r="AN14" s="68">
        <f t="shared" si="7"/>
        <v>0</v>
      </c>
      <c r="AO14" s="69"/>
      <c r="AP14" s="99">
        <v>0</v>
      </c>
      <c r="AQ14" s="100"/>
      <c r="AR14" s="266">
        <v>0</v>
      </c>
      <c r="AS14" s="267"/>
      <c r="AT14" s="76">
        <f t="shared" si="8"/>
        <v>0</v>
      </c>
      <c r="AU14" s="77"/>
      <c r="AV14" s="99">
        <v>0</v>
      </c>
      <c r="AW14" s="100"/>
      <c r="AY14" s="10">
        <f t="shared" si="4"/>
        <v>0</v>
      </c>
    </row>
    <row r="15" spans="2:51" ht="13.5" thickBot="1" x14ac:dyDescent="0.25">
      <c r="B15" s="66" t="s">
        <v>13</v>
      </c>
      <c r="C15" s="67"/>
      <c r="D15" s="67"/>
      <c r="E15" s="67"/>
      <c r="F15" s="165">
        <v>29328</v>
      </c>
      <c r="G15" s="167"/>
      <c r="H15" s="165">
        <v>25000</v>
      </c>
      <c r="I15" s="167"/>
      <c r="J15" s="176"/>
      <c r="K15" s="178"/>
      <c r="L15" s="176">
        <v>20000</v>
      </c>
      <c r="M15" s="178"/>
      <c r="N15" s="227">
        <v>22394</v>
      </c>
      <c r="O15" s="228"/>
      <c r="P15" s="176">
        <v>23000</v>
      </c>
      <c r="Q15" s="178"/>
      <c r="R15" s="176">
        <v>26827</v>
      </c>
      <c r="S15" s="178"/>
      <c r="T15" s="176">
        <v>25000</v>
      </c>
      <c r="U15" s="178"/>
      <c r="V15" s="176">
        <v>22405</v>
      </c>
      <c r="W15" s="178"/>
      <c r="X15" s="176">
        <v>25000</v>
      </c>
      <c r="Y15" s="178"/>
      <c r="Z15" s="15">
        <v>18723</v>
      </c>
      <c r="AA15" s="15"/>
      <c r="AB15" s="163">
        <f t="shared" ref="AB15:AB21" si="9">+X15-Z15</f>
        <v>6277</v>
      </c>
      <c r="AC15" s="164"/>
      <c r="AD15" s="60">
        <v>20000</v>
      </c>
      <c r="AE15" s="81"/>
      <c r="AF15" s="109">
        <v>22293</v>
      </c>
      <c r="AG15" s="110"/>
      <c r="AH15" s="68">
        <f t="shared" si="1"/>
        <v>-2293</v>
      </c>
      <c r="AI15" s="149"/>
      <c r="AJ15" s="143">
        <v>20000</v>
      </c>
      <c r="AK15" s="81"/>
      <c r="AL15" s="109">
        <v>16926</v>
      </c>
      <c r="AM15" s="110"/>
      <c r="AN15" s="68">
        <f t="shared" si="7"/>
        <v>3074</v>
      </c>
      <c r="AO15" s="69"/>
      <c r="AP15" s="60">
        <v>30000</v>
      </c>
      <c r="AQ15" s="81"/>
      <c r="AR15" s="261">
        <v>35245</v>
      </c>
      <c r="AS15" s="262"/>
      <c r="AT15" s="76">
        <f t="shared" si="8"/>
        <v>-5245</v>
      </c>
      <c r="AU15" s="77"/>
      <c r="AV15" s="60">
        <v>40000</v>
      </c>
      <c r="AW15" s="81"/>
      <c r="AY15" s="10">
        <f t="shared" si="4"/>
        <v>40000</v>
      </c>
    </row>
    <row r="16" spans="2:51" ht="13.5" thickBot="1" x14ac:dyDescent="0.25">
      <c r="B16" s="66" t="s">
        <v>14</v>
      </c>
      <c r="C16" s="67"/>
      <c r="D16" s="67"/>
      <c r="E16" s="67"/>
      <c r="F16" s="165">
        <v>291204</v>
      </c>
      <c r="G16" s="167"/>
      <c r="H16" s="165">
        <v>240000</v>
      </c>
      <c r="I16" s="167"/>
      <c r="J16" s="176"/>
      <c r="K16" s="178"/>
      <c r="L16" s="176">
        <v>200000</v>
      </c>
      <c r="M16" s="178"/>
      <c r="N16" s="227">
        <v>268957.61</v>
      </c>
      <c r="O16" s="228"/>
      <c r="P16" s="176">
        <v>200000</v>
      </c>
      <c r="Q16" s="178"/>
      <c r="R16" s="176">
        <v>259964.62</v>
      </c>
      <c r="S16" s="178"/>
      <c r="T16" s="176">
        <v>250000</v>
      </c>
      <c r="U16" s="178"/>
      <c r="V16" s="176">
        <v>231018.38</v>
      </c>
      <c r="W16" s="178"/>
      <c r="X16" s="176">
        <v>240000</v>
      </c>
      <c r="Y16" s="178"/>
      <c r="Z16" s="15">
        <v>324148.94</v>
      </c>
      <c r="AA16" s="15"/>
      <c r="AB16" s="163">
        <f t="shared" si="9"/>
        <v>-84148.94</v>
      </c>
      <c r="AC16" s="164"/>
      <c r="AD16" s="60">
        <v>350000</v>
      </c>
      <c r="AE16" s="81"/>
      <c r="AF16" s="109">
        <v>381304</v>
      </c>
      <c r="AG16" s="110"/>
      <c r="AH16" s="68">
        <f t="shared" si="1"/>
        <v>-31304</v>
      </c>
      <c r="AI16" s="149"/>
      <c r="AJ16" s="143">
        <v>300000</v>
      </c>
      <c r="AK16" s="81"/>
      <c r="AL16" s="109">
        <v>117676.93</v>
      </c>
      <c r="AM16" s="110"/>
      <c r="AN16" s="68">
        <f t="shared" si="7"/>
        <v>182323.07</v>
      </c>
      <c r="AO16" s="69"/>
      <c r="AP16" s="60">
        <v>220000</v>
      </c>
      <c r="AQ16" s="81"/>
      <c r="AR16" s="261">
        <v>440374.5</v>
      </c>
      <c r="AS16" s="262"/>
      <c r="AT16" s="76">
        <f t="shared" si="8"/>
        <v>-220374.5</v>
      </c>
      <c r="AU16" s="77"/>
      <c r="AV16" s="60">
        <v>450000</v>
      </c>
      <c r="AW16" s="81"/>
      <c r="AY16" s="10">
        <f t="shared" si="4"/>
        <v>450000</v>
      </c>
    </row>
    <row r="17" spans="2:51" ht="13.5" thickBot="1" x14ac:dyDescent="0.25">
      <c r="B17" s="66" t="s">
        <v>15</v>
      </c>
      <c r="C17" s="67"/>
      <c r="D17" s="67"/>
      <c r="E17" s="67"/>
      <c r="F17" s="165">
        <v>9768</v>
      </c>
      <c r="G17" s="167"/>
      <c r="H17" s="165">
        <v>9000</v>
      </c>
      <c r="I17" s="167"/>
      <c r="J17" s="176"/>
      <c r="K17" s="178"/>
      <c r="L17" s="176">
        <v>20000</v>
      </c>
      <c r="M17" s="178"/>
      <c r="N17" s="227">
        <v>24358.04</v>
      </c>
      <c r="O17" s="228"/>
      <c r="P17" s="176">
        <v>22000</v>
      </c>
      <c r="Q17" s="178"/>
      <c r="R17" s="176">
        <v>18769.97</v>
      </c>
      <c r="S17" s="178"/>
      <c r="T17" s="176">
        <v>20000</v>
      </c>
      <c r="U17" s="178"/>
      <c r="V17" s="176">
        <v>18731.29</v>
      </c>
      <c r="W17" s="178"/>
      <c r="X17" s="176">
        <v>20000</v>
      </c>
      <c r="Y17" s="178"/>
      <c r="Z17" s="15">
        <v>17948.89</v>
      </c>
      <c r="AA17" s="15"/>
      <c r="AB17" s="163">
        <f t="shared" si="9"/>
        <v>2051.1100000000006</v>
      </c>
      <c r="AC17" s="164"/>
      <c r="AD17" s="60">
        <v>20000</v>
      </c>
      <c r="AE17" s="81"/>
      <c r="AF17" s="109">
        <v>20772.22</v>
      </c>
      <c r="AG17" s="110"/>
      <c r="AH17" s="68">
        <f t="shared" si="1"/>
        <v>-772.22000000000116</v>
      </c>
      <c r="AI17" s="149"/>
      <c r="AJ17" s="143">
        <v>20000</v>
      </c>
      <c r="AK17" s="81"/>
      <c r="AL17" s="109">
        <v>17165.060000000001</v>
      </c>
      <c r="AM17" s="110"/>
      <c r="AN17" s="68">
        <f t="shared" si="7"/>
        <v>2834.9399999999987</v>
      </c>
      <c r="AO17" s="69"/>
      <c r="AP17" s="60">
        <v>45000</v>
      </c>
      <c r="AQ17" s="81"/>
      <c r="AR17" s="261">
        <v>22862.79</v>
      </c>
      <c r="AS17" s="262"/>
      <c r="AT17" s="76">
        <f t="shared" si="8"/>
        <v>22137.21</v>
      </c>
      <c r="AU17" s="77"/>
      <c r="AV17" s="60">
        <v>25000</v>
      </c>
      <c r="AW17" s="81"/>
      <c r="AY17" s="10">
        <f t="shared" si="4"/>
        <v>25000</v>
      </c>
    </row>
    <row r="18" spans="2:51" ht="13.5" thickBot="1" x14ac:dyDescent="0.25">
      <c r="B18" s="66" t="s">
        <v>16</v>
      </c>
      <c r="C18" s="67"/>
      <c r="D18" s="67"/>
      <c r="E18" s="67"/>
      <c r="F18" s="165">
        <v>142841</v>
      </c>
      <c r="G18" s="167"/>
      <c r="H18" s="165">
        <v>145000</v>
      </c>
      <c r="I18" s="167"/>
      <c r="J18" s="176"/>
      <c r="K18" s="178"/>
      <c r="L18" s="176">
        <v>130000</v>
      </c>
      <c r="M18" s="178"/>
      <c r="N18" s="227">
        <v>128658.9</v>
      </c>
      <c r="O18" s="228"/>
      <c r="P18" s="176">
        <v>130000</v>
      </c>
      <c r="Q18" s="178"/>
      <c r="R18" s="176">
        <v>124220</v>
      </c>
      <c r="S18" s="178"/>
      <c r="T18" s="176">
        <v>120000</v>
      </c>
      <c r="U18" s="178"/>
      <c r="V18" s="176">
        <v>124220</v>
      </c>
      <c r="W18" s="178"/>
      <c r="X18" s="176">
        <v>125000</v>
      </c>
      <c r="Y18" s="178"/>
      <c r="Z18" s="15">
        <v>178443.39</v>
      </c>
      <c r="AA18" s="15"/>
      <c r="AB18" s="163">
        <f t="shared" si="9"/>
        <v>-53443.390000000014</v>
      </c>
      <c r="AC18" s="164"/>
      <c r="AD18" s="60">
        <v>150000</v>
      </c>
      <c r="AE18" s="81"/>
      <c r="AF18" s="109">
        <v>140756</v>
      </c>
      <c r="AG18" s="110"/>
      <c r="AH18" s="68">
        <f t="shared" si="1"/>
        <v>9244</v>
      </c>
      <c r="AI18" s="149"/>
      <c r="AJ18" s="143">
        <v>150000</v>
      </c>
      <c r="AK18" s="81"/>
      <c r="AL18" s="109">
        <v>144756</v>
      </c>
      <c r="AM18" s="110"/>
      <c r="AN18" s="68">
        <f t="shared" si="7"/>
        <v>5244</v>
      </c>
      <c r="AO18" s="69"/>
      <c r="AP18" s="60">
        <v>160000</v>
      </c>
      <c r="AQ18" s="81"/>
      <c r="AR18" s="261">
        <v>184732.23</v>
      </c>
      <c r="AS18" s="262"/>
      <c r="AT18" s="76">
        <f t="shared" si="8"/>
        <v>-24732.23000000001</v>
      </c>
      <c r="AU18" s="77"/>
      <c r="AV18" s="60">
        <v>185000</v>
      </c>
      <c r="AW18" s="81"/>
      <c r="AY18" s="10">
        <f t="shared" si="4"/>
        <v>185000</v>
      </c>
    </row>
    <row r="19" spans="2:51" ht="13.5" thickBot="1" x14ac:dyDescent="0.25">
      <c r="B19" s="66" t="s">
        <v>17</v>
      </c>
      <c r="C19" s="67"/>
      <c r="D19" s="67"/>
      <c r="E19" s="67"/>
      <c r="F19" s="165">
        <v>94180</v>
      </c>
      <c r="G19" s="167"/>
      <c r="H19" s="165">
        <v>100000</v>
      </c>
      <c r="I19" s="167"/>
      <c r="J19" s="176"/>
      <c r="K19" s="178"/>
      <c r="L19" s="176">
        <v>65000</v>
      </c>
      <c r="M19" s="178"/>
      <c r="N19" s="227">
        <v>35270.300000000003</v>
      </c>
      <c r="O19" s="228"/>
      <c r="P19" s="176">
        <v>50000</v>
      </c>
      <c r="Q19" s="178"/>
      <c r="R19" s="176">
        <v>95948.5</v>
      </c>
      <c r="S19" s="178"/>
      <c r="T19" s="176">
        <v>90000</v>
      </c>
      <c r="U19" s="178"/>
      <c r="V19" s="176">
        <v>35000</v>
      </c>
      <c r="W19" s="178"/>
      <c r="X19" s="176">
        <v>40000</v>
      </c>
      <c r="Y19" s="178"/>
      <c r="Z19" s="15">
        <v>36500</v>
      </c>
      <c r="AA19" s="15"/>
      <c r="AB19" s="163">
        <f t="shared" si="9"/>
        <v>3500</v>
      </c>
      <c r="AC19" s="164"/>
      <c r="AD19" s="60">
        <v>40000</v>
      </c>
      <c r="AE19" s="81"/>
      <c r="AF19" s="109">
        <v>31500</v>
      </c>
      <c r="AG19" s="110"/>
      <c r="AH19" s="68">
        <f t="shared" si="1"/>
        <v>8500</v>
      </c>
      <c r="AI19" s="149"/>
      <c r="AJ19" s="143">
        <v>35000</v>
      </c>
      <c r="AK19" s="81"/>
      <c r="AL19" s="109">
        <v>34349.22</v>
      </c>
      <c r="AM19" s="110"/>
      <c r="AN19" s="68">
        <f t="shared" si="7"/>
        <v>650.77999999999884</v>
      </c>
      <c r="AO19" s="69"/>
      <c r="AP19" s="60">
        <v>60000</v>
      </c>
      <c r="AQ19" s="81"/>
      <c r="AR19" s="261">
        <v>48630.5</v>
      </c>
      <c r="AS19" s="262"/>
      <c r="AT19" s="76">
        <f t="shared" si="8"/>
        <v>11369.5</v>
      </c>
      <c r="AU19" s="77"/>
      <c r="AV19" s="60">
        <v>50000</v>
      </c>
      <c r="AW19" s="81"/>
      <c r="AY19" s="10">
        <f t="shared" si="4"/>
        <v>50000</v>
      </c>
    </row>
    <row r="20" spans="2:51" ht="13.5" thickBot="1" x14ac:dyDescent="0.25">
      <c r="B20" s="66" t="s">
        <v>18</v>
      </c>
      <c r="C20" s="67"/>
      <c r="D20" s="67"/>
      <c r="E20" s="67"/>
      <c r="F20" s="165">
        <v>14913</v>
      </c>
      <c r="G20" s="167"/>
      <c r="H20" s="165">
        <v>15000</v>
      </c>
      <c r="I20" s="167"/>
      <c r="J20" s="176"/>
      <c r="K20" s="178"/>
      <c r="L20" s="176">
        <v>20000</v>
      </c>
      <c r="M20" s="178"/>
      <c r="N20" s="176">
        <v>26892</v>
      </c>
      <c r="O20" s="178"/>
      <c r="P20" s="176">
        <v>22000</v>
      </c>
      <c r="Q20" s="178"/>
      <c r="R20" s="176">
        <v>18007</v>
      </c>
      <c r="S20" s="178"/>
      <c r="T20" s="176">
        <v>18000</v>
      </c>
      <c r="U20" s="178"/>
      <c r="V20" s="176">
        <v>19504</v>
      </c>
      <c r="W20" s="178"/>
      <c r="X20" s="176">
        <v>20000</v>
      </c>
      <c r="Y20" s="178"/>
      <c r="Z20" s="15">
        <v>17845</v>
      </c>
      <c r="AA20" s="15"/>
      <c r="AB20" s="163">
        <f t="shared" si="9"/>
        <v>2155</v>
      </c>
      <c r="AC20" s="164"/>
      <c r="AD20" s="60">
        <v>20000</v>
      </c>
      <c r="AE20" s="81"/>
      <c r="AF20" s="109">
        <v>17326</v>
      </c>
      <c r="AG20" s="110"/>
      <c r="AH20" s="68">
        <f t="shared" si="1"/>
        <v>2674</v>
      </c>
      <c r="AI20" s="149"/>
      <c r="AJ20" s="143">
        <v>20000</v>
      </c>
      <c r="AK20" s="81"/>
      <c r="AL20" s="109">
        <v>25460</v>
      </c>
      <c r="AM20" s="110"/>
      <c r="AN20" s="68">
        <f t="shared" si="7"/>
        <v>-5460</v>
      </c>
      <c r="AO20" s="69"/>
      <c r="AP20" s="60">
        <v>30000</v>
      </c>
      <c r="AQ20" s="81"/>
      <c r="AR20" s="261">
        <v>27424</v>
      </c>
      <c r="AS20" s="262"/>
      <c r="AT20" s="76">
        <f t="shared" si="8"/>
        <v>2576</v>
      </c>
      <c r="AU20" s="77"/>
      <c r="AV20" s="60">
        <v>30000</v>
      </c>
      <c r="AW20" s="81"/>
      <c r="AY20" s="10">
        <f t="shared" si="4"/>
        <v>30000</v>
      </c>
    </row>
    <row r="21" spans="2:51" ht="13.5" thickBot="1" x14ac:dyDescent="0.25">
      <c r="B21" s="159" t="s">
        <v>19</v>
      </c>
      <c r="C21" s="67"/>
      <c r="D21" s="67"/>
      <c r="E21" s="67"/>
      <c r="F21" s="165">
        <v>178168</v>
      </c>
      <c r="G21" s="167"/>
      <c r="H21" s="165">
        <v>160000</v>
      </c>
      <c r="I21" s="167"/>
      <c r="J21" s="176"/>
      <c r="K21" s="178"/>
      <c r="L21" s="176">
        <v>240000</v>
      </c>
      <c r="M21" s="178"/>
      <c r="N21" s="176">
        <v>172287.32</v>
      </c>
      <c r="O21" s="178"/>
      <c r="P21" s="176">
        <v>180000</v>
      </c>
      <c r="Q21" s="178"/>
      <c r="R21" s="176">
        <v>255267.11</v>
      </c>
      <c r="S21" s="178"/>
      <c r="T21" s="176">
        <v>250000</v>
      </c>
      <c r="U21" s="178"/>
      <c r="V21" s="176">
        <v>280406.96000000002</v>
      </c>
      <c r="W21" s="178"/>
      <c r="X21" s="176">
        <v>280000</v>
      </c>
      <c r="Y21" s="178"/>
      <c r="Z21" s="15">
        <v>261551.75</v>
      </c>
      <c r="AA21" s="15"/>
      <c r="AB21" s="163">
        <f t="shared" si="9"/>
        <v>18448.25</v>
      </c>
      <c r="AC21" s="164"/>
      <c r="AD21" s="60">
        <v>270000</v>
      </c>
      <c r="AE21" s="81"/>
      <c r="AF21" s="109">
        <v>224717.26</v>
      </c>
      <c r="AG21" s="110"/>
      <c r="AH21" s="68">
        <f t="shared" si="1"/>
        <v>45282.739999999991</v>
      </c>
      <c r="AI21" s="149"/>
      <c r="AJ21" s="143">
        <v>200000</v>
      </c>
      <c r="AK21" s="81"/>
      <c r="AL21" s="109">
        <v>166895.20000000001</v>
      </c>
      <c r="AM21" s="110"/>
      <c r="AN21" s="68">
        <f t="shared" si="7"/>
        <v>33104.799999999988</v>
      </c>
      <c r="AO21" s="69"/>
      <c r="AP21" s="60">
        <v>280000</v>
      </c>
      <c r="AQ21" s="81"/>
      <c r="AR21" s="261">
        <v>274135.45</v>
      </c>
      <c r="AS21" s="262"/>
      <c r="AT21" s="76">
        <f t="shared" si="8"/>
        <v>5864.5499999999884</v>
      </c>
      <c r="AU21" s="77"/>
      <c r="AV21" s="60">
        <v>280000</v>
      </c>
      <c r="AW21" s="81"/>
      <c r="AY21" s="10">
        <f t="shared" si="4"/>
        <v>280000</v>
      </c>
    </row>
    <row r="22" spans="2:51" ht="13.5" thickBot="1" x14ac:dyDescent="0.25">
      <c r="B22" s="66" t="s">
        <v>20</v>
      </c>
      <c r="C22" s="67"/>
      <c r="D22" s="67"/>
      <c r="E22" s="67"/>
      <c r="F22" s="165">
        <f>2762+1269+27551</f>
        <v>31582</v>
      </c>
      <c r="G22" s="167"/>
      <c r="H22" s="165">
        <v>25000</v>
      </c>
      <c r="I22" s="167"/>
      <c r="J22" s="176"/>
      <c r="K22" s="178"/>
      <c r="L22" s="176">
        <v>0</v>
      </c>
      <c r="M22" s="178"/>
      <c r="N22" s="176">
        <v>30000</v>
      </c>
      <c r="O22" s="178"/>
      <c r="P22" s="176">
        <v>0</v>
      </c>
      <c r="Q22" s="178"/>
      <c r="R22" s="176"/>
      <c r="S22" s="178"/>
      <c r="T22" s="176"/>
      <c r="U22" s="178"/>
      <c r="V22" s="176"/>
      <c r="W22" s="178"/>
      <c r="X22" s="176"/>
      <c r="Y22" s="178"/>
      <c r="Z22" s="15"/>
      <c r="AA22" s="15"/>
      <c r="AB22" s="250"/>
      <c r="AC22" s="251"/>
      <c r="AD22" s="60"/>
      <c r="AE22" s="81"/>
      <c r="AF22" s="109"/>
      <c r="AG22" s="110"/>
      <c r="AH22" s="68">
        <f t="shared" si="1"/>
        <v>0</v>
      </c>
      <c r="AI22" s="149"/>
      <c r="AJ22" s="143"/>
      <c r="AK22" s="81"/>
      <c r="AL22" s="109"/>
      <c r="AM22" s="110"/>
      <c r="AN22" s="68">
        <f t="shared" si="7"/>
        <v>0</v>
      </c>
      <c r="AO22" s="69"/>
      <c r="AP22" s="60">
        <v>0</v>
      </c>
      <c r="AQ22" s="81"/>
      <c r="AR22" s="261">
        <v>12000</v>
      </c>
      <c r="AS22" s="262"/>
      <c r="AT22" s="76">
        <f t="shared" si="8"/>
        <v>-12000</v>
      </c>
      <c r="AU22" s="77"/>
      <c r="AV22" s="60">
        <v>0</v>
      </c>
      <c r="AW22" s="81"/>
      <c r="AY22" s="10">
        <f t="shared" si="4"/>
        <v>0</v>
      </c>
    </row>
    <row r="23" spans="2:51" ht="13.5" thickBot="1" x14ac:dyDescent="0.25">
      <c r="B23" s="66" t="s">
        <v>78</v>
      </c>
      <c r="C23" s="67"/>
      <c r="D23" s="67"/>
      <c r="E23" s="211"/>
      <c r="F23" s="1"/>
      <c r="G23" s="2"/>
      <c r="H23" s="1"/>
      <c r="I23" s="2"/>
      <c r="J23" s="46"/>
      <c r="K23" s="3"/>
      <c r="L23" s="46"/>
      <c r="M23" s="3"/>
      <c r="N23" s="46"/>
      <c r="O23" s="3"/>
      <c r="P23" s="46"/>
      <c r="Q23" s="3"/>
      <c r="R23" s="46"/>
      <c r="S23" s="3"/>
      <c r="T23" s="46"/>
      <c r="U23" s="3"/>
      <c r="V23" s="46"/>
      <c r="W23" s="3"/>
      <c r="X23" s="46"/>
      <c r="Y23" s="3"/>
      <c r="Z23" s="15"/>
      <c r="AA23" s="15"/>
      <c r="AB23" s="53"/>
      <c r="AC23" s="54"/>
      <c r="AD23" s="57"/>
      <c r="AE23" s="41"/>
      <c r="AF23" s="35"/>
      <c r="AG23" s="36"/>
      <c r="AH23" s="27"/>
      <c r="AI23" s="43"/>
      <c r="AJ23" s="42"/>
      <c r="AK23" s="41"/>
      <c r="AL23" s="35"/>
      <c r="AM23" s="36"/>
      <c r="AN23" s="27"/>
      <c r="AO23" s="28"/>
      <c r="AP23" s="60">
        <v>300000</v>
      </c>
      <c r="AQ23" s="61"/>
      <c r="AR23" s="261">
        <v>118508.5</v>
      </c>
      <c r="AS23" s="263"/>
      <c r="AT23" s="76">
        <f t="shared" si="8"/>
        <v>181491.5</v>
      </c>
      <c r="AU23" s="77"/>
      <c r="AV23" s="60">
        <v>30000</v>
      </c>
      <c r="AW23" s="61"/>
      <c r="AY23" s="10">
        <f t="shared" si="4"/>
        <v>30000</v>
      </c>
    </row>
    <row r="24" spans="2:51" ht="13.5" thickBot="1" x14ac:dyDescent="0.25">
      <c r="B24" s="66" t="s">
        <v>79</v>
      </c>
      <c r="C24" s="67"/>
      <c r="D24" s="67"/>
      <c r="E24" s="211"/>
      <c r="F24" s="1"/>
      <c r="G24" s="2"/>
      <c r="H24" s="1"/>
      <c r="I24" s="2"/>
      <c r="J24" s="46"/>
      <c r="K24" s="3"/>
      <c r="L24" s="46"/>
      <c r="M24" s="3"/>
      <c r="N24" s="46"/>
      <c r="O24" s="3"/>
      <c r="P24" s="46"/>
      <c r="Q24" s="3"/>
      <c r="R24" s="46"/>
      <c r="S24" s="3"/>
      <c r="T24" s="46"/>
      <c r="U24" s="3"/>
      <c r="V24" s="46"/>
      <c r="W24" s="3"/>
      <c r="X24" s="46"/>
      <c r="Y24" s="3"/>
      <c r="Z24" s="15"/>
      <c r="AA24" s="15"/>
      <c r="AB24" s="53"/>
      <c r="AC24" s="54"/>
      <c r="AD24" s="57"/>
      <c r="AE24" s="41"/>
      <c r="AF24" s="35"/>
      <c r="AG24" s="36"/>
      <c r="AH24" s="27"/>
      <c r="AI24" s="43"/>
      <c r="AJ24" s="42"/>
      <c r="AK24" s="41"/>
      <c r="AL24" s="35"/>
      <c r="AM24" s="36"/>
      <c r="AN24" s="27"/>
      <c r="AO24" s="28"/>
      <c r="AP24" s="60">
        <v>0</v>
      </c>
      <c r="AQ24" s="61"/>
      <c r="AR24" s="261">
        <v>0</v>
      </c>
      <c r="AS24" s="263"/>
      <c r="AT24" s="76">
        <f t="shared" si="8"/>
        <v>0</v>
      </c>
      <c r="AU24" s="77"/>
      <c r="AV24" s="60">
        <v>0</v>
      </c>
      <c r="AW24" s="61"/>
      <c r="AY24" s="10">
        <f t="shared" si="4"/>
        <v>0</v>
      </c>
    </row>
    <row r="25" spans="2:51" ht="13.5" thickBot="1" x14ac:dyDescent="0.25">
      <c r="B25" s="203" t="s">
        <v>21</v>
      </c>
      <c r="C25" s="204"/>
      <c r="D25" s="204"/>
      <c r="E25" s="204"/>
      <c r="F25" s="168"/>
      <c r="G25" s="169"/>
      <c r="H25" s="168">
        <v>719000</v>
      </c>
      <c r="I25" s="169"/>
      <c r="J25" s="191"/>
      <c r="K25" s="192"/>
      <c r="L25" s="191">
        <f>+SUM(L14:M22)</f>
        <v>695000</v>
      </c>
      <c r="M25" s="192"/>
      <c r="N25" s="191">
        <f>+SUM(N14:O22)</f>
        <v>708818.16999999993</v>
      </c>
      <c r="O25" s="192"/>
      <c r="P25" s="191">
        <f>+SUM(P14:Q22)</f>
        <v>627000</v>
      </c>
      <c r="Q25" s="192"/>
      <c r="R25" s="191">
        <f>+SUM(R15:S22)</f>
        <v>799004.2</v>
      </c>
      <c r="S25" s="192"/>
      <c r="T25" s="168">
        <f>+SUM(T15:U22)</f>
        <v>773000</v>
      </c>
      <c r="U25" s="169"/>
      <c r="V25" s="168">
        <v>731285.63</v>
      </c>
      <c r="W25" s="169"/>
      <c r="X25" s="168">
        <v>750000</v>
      </c>
      <c r="Y25" s="169"/>
      <c r="Z25" s="18">
        <f>+SUM(Z13:AA22)</f>
        <v>861560.97</v>
      </c>
      <c r="AA25" s="16"/>
      <c r="AB25" s="236">
        <f t="shared" ref="AB25" si="10">+X25-Z25</f>
        <v>-111560.96999999997</v>
      </c>
      <c r="AC25" s="237"/>
      <c r="AD25" s="78">
        <f>+SUM(AD13:AE22)</f>
        <v>876000</v>
      </c>
      <c r="AE25" s="79"/>
      <c r="AF25" s="107">
        <v>838668.48</v>
      </c>
      <c r="AG25" s="108"/>
      <c r="AH25" s="70">
        <f t="shared" si="1"/>
        <v>37331.520000000019</v>
      </c>
      <c r="AI25" s="148"/>
      <c r="AJ25" s="135">
        <f>+SUM(AJ13:AK22)</f>
        <v>746000</v>
      </c>
      <c r="AK25" s="79"/>
      <c r="AL25" s="107">
        <f>+SUM(AL13:AM22)</f>
        <v>523228.41</v>
      </c>
      <c r="AM25" s="108"/>
      <c r="AN25" s="70">
        <f>+SUM(AN13:AO22)</f>
        <v>222771.59</v>
      </c>
      <c r="AO25" s="71"/>
      <c r="AP25" s="78">
        <v>1126000</v>
      </c>
      <c r="AQ25" s="79"/>
      <c r="AR25" s="264">
        <v>1163912.97</v>
      </c>
      <c r="AS25" s="265"/>
      <c r="AT25" s="287">
        <f t="shared" si="8"/>
        <v>-37912.969999999972</v>
      </c>
      <c r="AU25" s="288"/>
      <c r="AV25" s="78">
        <v>1090000</v>
      </c>
      <c r="AW25" s="79"/>
      <c r="AY25" s="10"/>
    </row>
    <row r="26" spans="2:51" ht="13.5" thickBot="1" x14ac:dyDescent="0.25">
      <c r="B26" s="66" t="s">
        <v>22</v>
      </c>
      <c r="C26" s="67"/>
      <c r="D26" s="67"/>
      <c r="E26" s="67"/>
      <c r="F26" s="165">
        <v>311483</v>
      </c>
      <c r="G26" s="167"/>
      <c r="H26" s="165">
        <v>311500</v>
      </c>
      <c r="I26" s="167"/>
      <c r="J26" s="176"/>
      <c r="K26" s="178"/>
      <c r="L26" s="176">
        <v>315000</v>
      </c>
      <c r="M26" s="178"/>
      <c r="N26" s="176">
        <v>305365</v>
      </c>
      <c r="O26" s="178"/>
      <c r="P26" s="176">
        <v>315000</v>
      </c>
      <c r="Q26" s="178"/>
      <c r="R26" s="176">
        <v>312305</v>
      </c>
      <c r="S26" s="178"/>
      <c r="T26" s="176">
        <v>320000</v>
      </c>
      <c r="U26" s="178"/>
      <c r="V26" s="176">
        <v>344770</v>
      </c>
      <c r="W26" s="178"/>
      <c r="X26" s="176">
        <v>350000</v>
      </c>
      <c r="Y26" s="178"/>
      <c r="Z26" s="19">
        <v>364064</v>
      </c>
      <c r="AA26" s="15"/>
      <c r="AB26" s="163">
        <f t="shared" ref="AB26:AB27" si="11">+X26-Z26</f>
        <v>-14064</v>
      </c>
      <c r="AC26" s="164"/>
      <c r="AD26" s="60">
        <v>370000</v>
      </c>
      <c r="AE26" s="81"/>
      <c r="AF26" s="109">
        <v>389425</v>
      </c>
      <c r="AG26" s="110"/>
      <c r="AH26" s="68">
        <f t="shared" si="1"/>
        <v>-19425</v>
      </c>
      <c r="AI26" s="149"/>
      <c r="AJ26" s="143">
        <v>390000</v>
      </c>
      <c r="AK26" s="81"/>
      <c r="AL26" s="109">
        <v>388501</v>
      </c>
      <c r="AM26" s="110"/>
      <c r="AN26" s="68">
        <f t="shared" ref="AN26:AN29" si="12">+AJ26-AL26</f>
        <v>1499</v>
      </c>
      <c r="AO26" s="69"/>
      <c r="AP26" s="60">
        <v>430000</v>
      </c>
      <c r="AQ26" s="81"/>
      <c r="AR26" s="261">
        <v>428752</v>
      </c>
      <c r="AS26" s="262"/>
      <c r="AT26" s="76">
        <f t="shared" si="8"/>
        <v>1248</v>
      </c>
      <c r="AU26" s="77"/>
      <c r="AV26" s="60">
        <v>450000</v>
      </c>
      <c r="AW26" s="81"/>
      <c r="AY26" s="10">
        <f t="shared" si="4"/>
        <v>450000</v>
      </c>
    </row>
    <row r="27" spans="2:51" ht="13.5" thickBot="1" x14ac:dyDescent="0.25">
      <c r="B27" s="159" t="s">
        <v>72</v>
      </c>
      <c r="C27" s="67"/>
      <c r="D27" s="67"/>
      <c r="E27" s="67"/>
      <c r="F27" s="165">
        <v>349873</v>
      </c>
      <c r="G27" s="166"/>
      <c r="H27" s="165">
        <v>150000</v>
      </c>
      <c r="I27" s="166"/>
      <c r="J27" s="176"/>
      <c r="K27" s="177"/>
      <c r="L27" s="176">
        <v>250000</v>
      </c>
      <c r="M27" s="177"/>
      <c r="N27" s="176">
        <v>262188</v>
      </c>
      <c r="O27" s="177"/>
      <c r="P27" s="176">
        <v>260000</v>
      </c>
      <c r="Q27" s="177"/>
      <c r="R27" s="176">
        <v>318790</v>
      </c>
      <c r="S27" s="177"/>
      <c r="T27" s="176">
        <v>260000</v>
      </c>
      <c r="U27" s="177"/>
      <c r="V27" s="176">
        <v>302133</v>
      </c>
      <c r="W27" s="177"/>
      <c r="X27" s="176">
        <v>300000</v>
      </c>
      <c r="Y27" s="177"/>
      <c r="Z27" s="20">
        <v>321051</v>
      </c>
      <c r="AA27" s="20"/>
      <c r="AB27" s="163">
        <f t="shared" si="11"/>
        <v>-21051</v>
      </c>
      <c r="AC27" s="164"/>
      <c r="AD27" s="60">
        <v>300000</v>
      </c>
      <c r="AE27" s="61"/>
      <c r="AF27" s="109">
        <v>392282</v>
      </c>
      <c r="AG27" s="111"/>
      <c r="AH27" s="68">
        <f t="shared" si="1"/>
        <v>-92282</v>
      </c>
      <c r="AI27" s="149"/>
      <c r="AJ27" s="143">
        <v>320000</v>
      </c>
      <c r="AK27" s="61"/>
      <c r="AL27" s="109">
        <v>316287</v>
      </c>
      <c r="AM27" s="111"/>
      <c r="AN27" s="68">
        <f t="shared" si="12"/>
        <v>3713</v>
      </c>
      <c r="AO27" s="69"/>
      <c r="AP27" s="60">
        <v>520000</v>
      </c>
      <c r="AQ27" s="61"/>
      <c r="AR27" s="261">
        <v>468985</v>
      </c>
      <c r="AS27" s="263"/>
      <c r="AT27" s="76">
        <f t="shared" si="8"/>
        <v>51015</v>
      </c>
      <c r="AU27" s="77"/>
      <c r="AV27" s="60">
        <v>480000</v>
      </c>
      <c r="AW27" s="61"/>
      <c r="AY27" s="10">
        <f t="shared" si="4"/>
        <v>480000</v>
      </c>
    </row>
    <row r="28" spans="2:51" ht="13.5" thickBot="1" x14ac:dyDescent="0.25">
      <c r="B28" s="159" t="s">
        <v>73</v>
      </c>
      <c r="C28" s="67"/>
      <c r="D28" s="67"/>
      <c r="E28" s="67"/>
      <c r="F28" s="165"/>
      <c r="G28" s="166"/>
      <c r="H28" s="165">
        <v>0</v>
      </c>
      <c r="I28" s="166"/>
      <c r="J28" s="176"/>
      <c r="K28" s="177"/>
      <c r="L28" s="176">
        <v>0</v>
      </c>
      <c r="M28" s="177"/>
      <c r="N28" s="176">
        <v>0</v>
      </c>
      <c r="O28" s="177"/>
      <c r="P28" s="176">
        <v>0</v>
      </c>
      <c r="Q28" s="177"/>
      <c r="R28" s="176"/>
      <c r="S28" s="177"/>
      <c r="T28" s="176"/>
      <c r="U28" s="177"/>
      <c r="V28" s="176"/>
      <c r="W28" s="177"/>
      <c r="X28" s="176"/>
      <c r="Y28" s="177"/>
      <c r="Z28" s="20"/>
      <c r="AA28" s="20"/>
      <c r="AB28" s="250"/>
      <c r="AC28" s="252"/>
      <c r="AD28" s="60"/>
      <c r="AE28" s="61"/>
      <c r="AF28" s="109"/>
      <c r="AG28" s="111"/>
      <c r="AH28" s="68"/>
      <c r="AI28" s="149"/>
      <c r="AJ28" s="143"/>
      <c r="AK28" s="61"/>
      <c r="AL28" s="109"/>
      <c r="AM28" s="111"/>
      <c r="AN28" s="68">
        <f t="shared" si="12"/>
        <v>0</v>
      </c>
      <c r="AO28" s="69"/>
      <c r="AP28" s="60">
        <v>0</v>
      </c>
      <c r="AQ28" s="61"/>
      <c r="AR28" s="268">
        <v>0</v>
      </c>
      <c r="AS28" s="269"/>
      <c r="AT28" s="76">
        <f t="shared" si="8"/>
        <v>0</v>
      </c>
      <c r="AU28" s="77"/>
      <c r="AV28" s="60">
        <v>0</v>
      </c>
      <c r="AW28" s="61"/>
      <c r="AY28" s="10">
        <f t="shared" si="4"/>
        <v>0</v>
      </c>
    </row>
    <row r="29" spans="2:51" ht="13.5" thickBot="1" x14ac:dyDescent="0.25">
      <c r="B29" s="66" t="s">
        <v>23</v>
      </c>
      <c r="C29" s="67"/>
      <c r="D29" s="67"/>
      <c r="E29" s="67"/>
      <c r="F29" s="165">
        <v>105907</v>
      </c>
      <c r="G29" s="167"/>
      <c r="H29" s="165">
        <v>106000</v>
      </c>
      <c r="I29" s="167"/>
      <c r="J29" s="176"/>
      <c r="K29" s="178"/>
      <c r="L29" s="176">
        <v>105000</v>
      </c>
      <c r="M29" s="178"/>
      <c r="N29" s="176">
        <v>102520</v>
      </c>
      <c r="O29" s="178"/>
      <c r="P29" s="176">
        <v>105000</v>
      </c>
      <c r="Q29" s="178"/>
      <c r="R29" s="176">
        <v>106186</v>
      </c>
      <c r="S29" s="178"/>
      <c r="T29" s="176">
        <v>110000</v>
      </c>
      <c r="U29" s="178"/>
      <c r="V29" s="176">
        <v>117228</v>
      </c>
      <c r="W29" s="178"/>
      <c r="X29" s="176">
        <v>120000</v>
      </c>
      <c r="Y29" s="178"/>
      <c r="Z29" s="15">
        <v>123790</v>
      </c>
      <c r="AA29" s="15"/>
      <c r="AB29" s="163">
        <f>+X29-Z29</f>
        <v>-3790</v>
      </c>
      <c r="AC29" s="164"/>
      <c r="AD29" s="60">
        <v>130000</v>
      </c>
      <c r="AE29" s="81"/>
      <c r="AF29" s="109">
        <v>132017</v>
      </c>
      <c r="AG29" s="110"/>
      <c r="AH29" s="68">
        <f t="shared" si="1"/>
        <v>-2017</v>
      </c>
      <c r="AI29" s="149"/>
      <c r="AJ29" s="143">
        <v>130000</v>
      </c>
      <c r="AK29" s="81"/>
      <c r="AL29" s="109">
        <v>107089</v>
      </c>
      <c r="AM29" s="110"/>
      <c r="AN29" s="68">
        <f t="shared" si="12"/>
        <v>22911</v>
      </c>
      <c r="AO29" s="69"/>
      <c r="AP29" s="60">
        <v>140000</v>
      </c>
      <c r="AQ29" s="81"/>
      <c r="AR29" s="261">
        <v>144926</v>
      </c>
      <c r="AS29" s="262"/>
      <c r="AT29" s="76">
        <f t="shared" si="8"/>
        <v>-4926</v>
      </c>
      <c r="AU29" s="77"/>
      <c r="AV29" s="60">
        <v>145000</v>
      </c>
      <c r="AW29" s="81"/>
      <c r="AY29" s="10">
        <f t="shared" si="4"/>
        <v>145000</v>
      </c>
    </row>
    <row r="30" spans="2:51" ht="13.5" thickBot="1" x14ac:dyDescent="0.25">
      <c r="B30" s="203" t="s">
        <v>24</v>
      </c>
      <c r="C30" s="204"/>
      <c r="D30" s="204"/>
      <c r="E30" s="204"/>
      <c r="F30" s="168"/>
      <c r="G30" s="169"/>
      <c r="H30" s="168">
        <v>567500</v>
      </c>
      <c r="I30" s="169"/>
      <c r="J30" s="191"/>
      <c r="K30" s="192"/>
      <c r="L30" s="191">
        <f>+SUM(L26:M29)</f>
        <v>670000</v>
      </c>
      <c r="M30" s="192"/>
      <c r="N30" s="191">
        <f>+SUM(N26:O29)</f>
        <v>670073</v>
      </c>
      <c r="O30" s="192"/>
      <c r="P30" s="191">
        <f>+SUM(P26:Q29)</f>
        <v>680000</v>
      </c>
      <c r="Q30" s="192"/>
      <c r="R30" s="191">
        <f>+SUM(R26:S29)</f>
        <v>737281</v>
      </c>
      <c r="S30" s="192"/>
      <c r="T30" s="168">
        <f>+SUM(T26:U29)</f>
        <v>690000</v>
      </c>
      <c r="U30" s="169"/>
      <c r="V30" s="168">
        <v>764131</v>
      </c>
      <c r="W30" s="169"/>
      <c r="X30" s="168">
        <v>770000</v>
      </c>
      <c r="Y30" s="169"/>
      <c r="Z30" s="16">
        <f>+SUM(Z26:Z29)</f>
        <v>808905</v>
      </c>
      <c r="AA30" s="16"/>
      <c r="AB30" s="236">
        <f t="shared" ref="AB30" si="13">+X30-Z30</f>
        <v>-38905</v>
      </c>
      <c r="AC30" s="237"/>
      <c r="AD30" s="78">
        <f>+SUM(AD26:AE29)</f>
        <v>800000</v>
      </c>
      <c r="AE30" s="79"/>
      <c r="AF30" s="107">
        <v>913724</v>
      </c>
      <c r="AG30" s="108"/>
      <c r="AH30" s="70">
        <f t="shared" si="1"/>
        <v>-113724</v>
      </c>
      <c r="AI30" s="148"/>
      <c r="AJ30" s="135">
        <f>+SUM(AJ26:AK29)</f>
        <v>840000</v>
      </c>
      <c r="AK30" s="79"/>
      <c r="AL30" s="107">
        <f>+SUM(AL26:AM29)</f>
        <v>811877</v>
      </c>
      <c r="AM30" s="108"/>
      <c r="AN30" s="70">
        <f>+SUM(AN26:AO29)</f>
        <v>28123</v>
      </c>
      <c r="AO30" s="71"/>
      <c r="AP30" s="78">
        <v>1090000</v>
      </c>
      <c r="AQ30" s="79"/>
      <c r="AR30" s="264">
        <v>1042663</v>
      </c>
      <c r="AS30" s="265"/>
      <c r="AT30" s="287">
        <f t="shared" si="8"/>
        <v>47337</v>
      </c>
      <c r="AU30" s="288"/>
      <c r="AV30" s="78">
        <v>1075000</v>
      </c>
      <c r="AW30" s="79"/>
      <c r="AY30" s="10"/>
    </row>
    <row r="31" spans="2:51" ht="13.5" thickBot="1" x14ac:dyDescent="0.25">
      <c r="B31" s="66" t="s">
        <v>27</v>
      </c>
      <c r="C31" s="67"/>
      <c r="D31" s="67"/>
      <c r="E31" s="67"/>
      <c r="F31" s="165">
        <v>1800</v>
      </c>
      <c r="G31" s="167"/>
      <c r="H31" s="165">
        <v>1800</v>
      </c>
      <c r="I31" s="167"/>
      <c r="J31" s="176"/>
      <c r="K31" s="178"/>
      <c r="L31" s="176">
        <v>2000</v>
      </c>
      <c r="M31" s="178"/>
      <c r="N31" s="176">
        <v>1800</v>
      </c>
      <c r="O31" s="178"/>
      <c r="P31" s="176">
        <v>2000</v>
      </c>
      <c r="Q31" s="178"/>
      <c r="R31" s="176">
        <v>1800</v>
      </c>
      <c r="S31" s="178"/>
      <c r="T31" s="176">
        <v>2000</v>
      </c>
      <c r="U31" s="178"/>
      <c r="V31" s="176">
        <v>1800</v>
      </c>
      <c r="W31" s="178"/>
      <c r="X31" s="176">
        <v>2000</v>
      </c>
      <c r="Y31" s="178"/>
      <c r="Z31" s="15">
        <v>1800</v>
      </c>
      <c r="AA31" s="15"/>
      <c r="AB31" s="163">
        <f>+X31-Z31</f>
        <v>200</v>
      </c>
      <c r="AC31" s="164"/>
      <c r="AD31" s="60">
        <v>2000</v>
      </c>
      <c r="AE31" s="81"/>
      <c r="AF31" s="109">
        <v>2900</v>
      </c>
      <c r="AG31" s="110"/>
      <c r="AH31" s="68">
        <f t="shared" si="1"/>
        <v>-900</v>
      </c>
      <c r="AI31" s="149"/>
      <c r="AJ31" s="143">
        <v>3000</v>
      </c>
      <c r="AK31" s="81"/>
      <c r="AL31" s="109">
        <v>3000</v>
      </c>
      <c r="AM31" s="110"/>
      <c r="AN31" s="68">
        <f t="shared" ref="AN31:AN32" si="14">+AJ31-AL31</f>
        <v>0</v>
      </c>
      <c r="AO31" s="69"/>
      <c r="AP31" s="60">
        <v>0</v>
      </c>
      <c r="AQ31" s="81"/>
      <c r="AR31" s="261">
        <v>5000</v>
      </c>
      <c r="AS31" s="262"/>
      <c r="AT31" s="76">
        <f t="shared" si="8"/>
        <v>-5000</v>
      </c>
      <c r="AU31" s="77"/>
      <c r="AV31" s="60">
        <v>0</v>
      </c>
      <c r="AW31" s="81"/>
      <c r="AY31" s="10">
        <f t="shared" si="4"/>
        <v>0</v>
      </c>
    </row>
    <row r="32" spans="2:51" ht="13.5" thickBot="1" x14ac:dyDescent="0.25">
      <c r="B32" s="66" t="s">
        <v>86</v>
      </c>
      <c r="C32" s="67"/>
      <c r="D32" s="67"/>
      <c r="E32" s="67"/>
      <c r="F32" s="66"/>
      <c r="G32" s="67"/>
      <c r="H32" s="67">
        <v>0</v>
      </c>
      <c r="I32" s="67"/>
      <c r="J32" s="66"/>
      <c r="K32" s="67"/>
      <c r="L32" s="67">
        <v>1000</v>
      </c>
      <c r="M32" s="67"/>
      <c r="N32" s="66">
        <v>5000</v>
      </c>
      <c r="O32" s="67"/>
      <c r="P32" s="67">
        <v>2000</v>
      </c>
      <c r="Q32" s="67"/>
      <c r="R32" s="66"/>
      <c r="S32" s="67"/>
      <c r="T32" s="67"/>
      <c r="U32" s="67"/>
      <c r="V32" s="66"/>
      <c r="W32" s="67"/>
      <c r="X32" s="67"/>
      <c r="Y32" s="67"/>
      <c r="Z32" s="66"/>
      <c r="AA32" s="67"/>
      <c r="AB32" s="67"/>
      <c r="AC32" s="67"/>
      <c r="AD32" s="66"/>
      <c r="AE32" s="67"/>
      <c r="AF32" s="67"/>
      <c r="AG32" s="67"/>
      <c r="AH32" s="66"/>
      <c r="AI32" s="67"/>
      <c r="AJ32" s="67"/>
      <c r="AK32" s="67"/>
      <c r="AL32" s="120"/>
      <c r="AM32" s="110"/>
      <c r="AN32" s="68">
        <f t="shared" si="14"/>
        <v>0</v>
      </c>
      <c r="AO32" s="69"/>
      <c r="AP32" s="80">
        <v>0</v>
      </c>
      <c r="AQ32" s="81"/>
      <c r="AR32" s="268">
        <v>13122.39</v>
      </c>
      <c r="AS32" s="270"/>
      <c r="AT32" s="76">
        <f t="shared" si="8"/>
        <v>-13122.39</v>
      </c>
      <c r="AU32" s="77"/>
      <c r="AV32" s="297">
        <v>15000</v>
      </c>
      <c r="AW32" s="81"/>
      <c r="AY32" s="10">
        <f t="shared" si="4"/>
        <v>15000</v>
      </c>
    </row>
    <row r="33" spans="2:51" ht="13.5" thickBot="1" x14ac:dyDescent="0.25">
      <c r="B33" s="203" t="s">
        <v>31</v>
      </c>
      <c r="C33" s="204"/>
      <c r="D33" s="204"/>
      <c r="E33" s="213"/>
      <c r="F33" s="49"/>
      <c r="G33" s="50"/>
      <c r="H33" s="50"/>
      <c r="I33" s="50"/>
      <c r="J33" s="49"/>
      <c r="K33" s="50"/>
      <c r="L33" s="50"/>
      <c r="M33" s="50"/>
      <c r="N33" s="49"/>
      <c r="O33" s="50"/>
      <c r="P33" s="50"/>
      <c r="Q33" s="50"/>
      <c r="R33" s="49"/>
      <c r="S33" s="50"/>
      <c r="T33" s="50"/>
      <c r="U33" s="50"/>
      <c r="V33" s="49"/>
      <c r="W33" s="50"/>
      <c r="X33" s="50"/>
      <c r="Y33" s="50"/>
      <c r="Z33" s="50"/>
      <c r="AA33" s="50"/>
      <c r="AB33" s="50"/>
      <c r="AC33" s="50"/>
      <c r="AD33" s="49"/>
      <c r="AE33" s="50"/>
      <c r="AF33" s="50"/>
      <c r="AG33" s="50"/>
      <c r="AH33" s="49"/>
      <c r="AI33" s="50"/>
      <c r="AJ33" s="50"/>
      <c r="AK33" s="50"/>
      <c r="AL33" s="59"/>
      <c r="AM33" s="36"/>
      <c r="AN33" s="27"/>
      <c r="AO33" s="28"/>
      <c r="AP33" s="80">
        <v>0</v>
      </c>
      <c r="AQ33" s="81"/>
      <c r="AR33" s="271">
        <v>18122.39</v>
      </c>
      <c r="AS33" s="272"/>
      <c r="AT33" s="287">
        <f t="shared" si="8"/>
        <v>-18122.39</v>
      </c>
      <c r="AU33" s="288"/>
      <c r="AV33" s="305">
        <v>15000</v>
      </c>
      <c r="AW33" s="306"/>
      <c r="AY33" s="10"/>
    </row>
    <row r="34" spans="2:51" ht="13.5" thickBot="1" x14ac:dyDescent="0.25">
      <c r="B34" s="203" t="s">
        <v>25</v>
      </c>
      <c r="C34" s="204"/>
      <c r="D34" s="204"/>
      <c r="E34" s="204"/>
      <c r="F34" s="168"/>
      <c r="G34" s="169"/>
      <c r="H34" s="168">
        <v>1800</v>
      </c>
      <c r="I34" s="169"/>
      <c r="J34" s="191"/>
      <c r="K34" s="192"/>
      <c r="L34" s="191">
        <f>+SUM(L31:M32)</f>
        <v>3000</v>
      </c>
      <c r="M34" s="192"/>
      <c r="N34" s="191">
        <f>+SUM(N31:O32)</f>
        <v>6800</v>
      </c>
      <c r="O34" s="192"/>
      <c r="P34" s="191">
        <f>+SUM(P31:Q32)</f>
        <v>4000</v>
      </c>
      <c r="Q34" s="192"/>
      <c r="R34" s="191">
        <f>+SUM(R31:S32)</f>
        <v>1800</v>
      </c>
      <c r="S34" s="192"/>
      <c r="T34" s="168">
        <f>+SUM(T31:U32)</f>
        <v>2000</v>
      </c>
      <c r="U34" s="169"/>
      <c r="V34" s="168">
        <v>1800</v>
      </c>
      <c r="W34" s="169"/>
      <c r="X34" s="168">
        <v>2000</v>
      </c>
      <c r="Y34" s="169"/>
      <c r="Z34" s="16">
        <f>+SUM(Z31:Z32)</f>
        <v>1800</v>
      </c>
      <c r="AA34" s="16"/>
      <c r="AB34" s="236">
        <f t="shared" ref="AB34" si="15">+X34-Z34</f>
        <v>200</v>
      </c>
      <c r="AC34" s="237"/>
      <c r="AD34" s="78">
        <f>+SUM(AD31:AE32)</f>
        <v>2000</v>
      </c>
      <c r="AE34" s="79"/>
      <c r="AF34" s="107">
        <v>2900</v>
      </c>
      <c r="AG34" s="108"/>
      <c r="AH34" s="70">
        <f t="shared" si="1"/>
        <v>-900</v>
      </c>
      <c r="AI34" s="148"/>
      <c r="AJ34" s="135">
        <f>+SUM(AJ31:AK32)</f>
        <v>3000</v>
      </c>
      <c r="AK34" s="79"/>
      <c r="AL34" s="107">
        <f>+SUM(AL31:AM32)</f>
        <v>3000</v>
      </c>
      <c r="AM34" s="108"/>
      <c r="AN34" s="70">
        <f>+SUM(AN31:AO32)</f>
        <v>0</v>
      </c>
      <c r="AO34" s="71"/>
      <c r="AP34" s="78">
        <v>0</v>
      </c>
      <c r="AQ34" s="79"/>
      <c r="AR34" s="264">
        <v>0</v>
      </c>
      <c r="AS34" s="265"/>
      <c r="AT34" s="76">
        <f t="shared" si="8"/>
        <v>0</v>
      </c>
      <c r="AU34" s="77"/>
      <c r="AV34" s="78">
        <v>0</v>
      </c>
      <c r="AW34" s="79"/>
      <c r="AY34" s="10">
        <f t="shared" si="4"/>
        <v>0</v>
      </c>
    </row>
    <row r="35" spans="2:51" ht="13.5" thickBot="1" x14ac:dyDescent="0.25">
      <c r="B35" s="66" t="s">
        <v>58</v>
      </c>
      <c r="C35" s="67"/>
      <c r="D35" s="67"/>
      <c r="E35" s="67"/>
      <c r="F35" s="165">
        <v>0</v>
      </c>
      <c r="G35" s="167"/>
      <c r="H35" s="165">
        <v>0</v>
      </c>
      <c r="I35" s="167"/>
      <c r="J35" s="176"/>
      <c r="K35" s="178"/>
      <c r="L35" s="176">
        <v>0</v>
      </c>
      <c r="M35" s="178"/>
      <c r="N35" s="176">
        <v>0</v>
      </c>
      <c r="O35" s="178"/>
      <c r="P35" s="176">
        <v>0</v>
      </c>
      <c r="Q35" s="178"/>
      <c r="R35" s="176">
        <v>1228</v>
      </c>
      <c r="S35" s="178"/>
      <c r="T35" s="176">
        <v>0</v>
      </c>
      <c r="U35" s="178"/>
      <c r="V35" s="176"/>
      <c r="W35" s="178"/>
      <c r="X35" s="176"/>
      <c r="Y35" s="178"/>
      <c r="Z35" s="15"/>
      <c r="AA35" s="15"/>
      <c r="AB35" s="250"/>
      <c r="AC35" s="251"/>
      <c r="AD35" s="60"/>
      <c r="AE35" s="81"/>
      <c r="AF35" s="109"/>
      <c r="AG35" s="110"/>
      <c r="AH35" s="68"/>
      <c r="AI35" s="149"/>
      <c r="AJ35" s="143"/>
      <c r="AK35" s="81"/>
      <c r="AL35" s="109"/>
      <c r="AM35" s="110"/>
      <c r="AN35" s="68">
        <f t="shared" ref="AN35:AN39" si="16">+AJ35-AL35</f>
        <v>0</v>
      </c>
      <c r="AO35" s="69"/>
      <c r="AP35" s="60">
        <v>0</v>
      </c>
      <c r="AQ35" s="81"/>
      <c r="AR35" s="268">
        <v>0</v>
      </c>
      <c r="AS35" s="270"/>
      <c r="AT35" s="76">
        <f t="shared" si="8"/>
        <v>0</v>
      </c>
      <c r="AU35" s="77"/>
      <c r="AV35" s="60">
        <v>0</v>
      </c>
      <c r="AW35" s="81"/>
      <c r="AY35" s="10">
        <f t="shared" si="4"/>
        <v>0</v>
      </c>
    </row>
    <row r="36" spans="2:51" ht="13.5" thickBot="1" x14ac:dyDescent="0.25">
      <c r="B36" s="66" t="s">
        <v>26</v>
      </c>
      <c r="C36" s="67"/>
      <c r="D36" s="67"/>
      <c r="E36" s="67"/>
      <c r="F36" s="165">
        <v>0</v>
      </c>
      <c r="G36" s="167"/>
      <c r="H36" s="165">
        <v>0</v>
      </c>
      <c r="I36" s="167"/>
      <c r="J36" s="176"/>
      <c r="K36" s="178"/>
      <c r="L36" s="176">
        <v>0</v>
      </c>
      <c r="M36" s="178"/>
      <c r="N36" s="176">
        <v>0</v>
      </c>
      <c r="O36" s="178"/>
      <c r="P36" s="176">
        <v>0</v>
      </c>
      <c r="Q36" s="178"/>
      <c r="R36" s="176">
        <v>371.16</v>
      </c>
      <c r="S36" s="178"/>
      <c r="T36" s="176">
        <v>0</v>
      </c>
      <c r="U36" s="178"/>
      <c r="V36" s="176"/>
      <c r="W36" s="178"/>
      <c r="X36" s="176"/>
      <c r="Y36" s="178"/>
      <c r="Z36" s="15"/>
      <c r="AA36" s="15"/>
      <c r="AB36" s="250"/>
      <c r="AC36" s="251"/>
      <c r="AD36" s="60"/>
      <c r="AE36" s="81"/>
      <c r="AF36" s="109"/>
      <c r="AG36" s="110"/>
      <c r="AH36" s="68"/>
      <c r="AI36" s="149"/>
      <c r="AJ36" s="143"/>
      <c r="AK36" s="81"/>
      <c r="AL36" s="109"/>
      <c r="AM36" s="110"/>
      <c r="AN36" s="68">
        <f t="shared" si="16"/>
        <v>0</v>
      </c>
      <c r="AO36" s="69"/>
      <c r="AP36" s="60">
        <v>0</v>
      </c>
      <c r="AQ36" s="81"/>
      <c r="AR36" s="268">
        <v>0</v>
      </c>
      <c r="AS36" s="270"/>
      <c r="AT36" s="76">
        <f t="shared" si="8"/>
        <v>0</v>
      </c>
      <c r="AU36" s="77"/>
      <c r="AV36" s="60">
        <v>0</v>
      </c>
      <c r="AW36" s="81"/>
      <c r="AY36" s="10">
        <f t="shared" si="4"/>
        <v>0</v>
      </c>
    </row>
    <row r="37" spans="2:51" ht="13.5" thickBot="1" x14ac:dyDescent="0.25">
      <c r="B37" s="66" t="s">
        <v>27</v>
      </c>
      <c r="C37" s="67"/>
      <c r="D37" s="67"/>
      <c r="E37" s="67"/>
      <c r="F37" s="165">
        <v>0</v>
      </c>
      <c r="G37" s="167"/>
      <c r="H37" s="165">
        <v>0</v>
      </c>
      <c r="I37" s="167"/>
      <c r="J37" s="176"/>
      <c r="K37" s="178"/>
      <c r="L37" s="176">
        <v>0</v>
      </c>
      <c r="M37" s="178"/>
      <c r="N37" s="176">
        <v>0</v>
      </c>
      <c r="O37" s="178"/>
      <c r="P37" s="176">
        <v>0</v>
      </c>
      <c r="Q37" s="178"/>
      <c r="R37" s="176">
        <v>0</v>
      </c>
      <c r="S37" s="178"/>
      <c r="T37" s="176">
        <v>0</v>
      </c>
      <c r="U37" s="178"/>
      <c r="V37" s="176"/>
      <c r="W37" s="178"/>
      <c r="X37" s="176"/>
      <c r="Y37" s="178"/>
      <c r="Z37" s="15"/>
      <c r="AA37" s="15"/>
      <c r="AB37" s="250"/>
      <c r="AC37" s="251"/>
      <c r="AD37" s="60"/>
      <c r="AE37" s="81"/>
      <c r="AF37" s="109"/>
      <c r="AG37" s="110"/>
      <c r="AH37" s="68"/>
      <c r="AI37" s="149"/>
      <c r="AJ37" s="143"/>
      <c r="AK37" s="81"/>
      <c r="AL37" s="109"/>
      <c r="AM37" s="110"/>
      <c r="AN37" s="68">
        <f t="shared" si="16"/>
        <v>0</v>
      </c>
      <c r="AO37" s="69"/>
      <c r="AP37" s="60">
        <v>0</v>
      </c>
      <c r="AQ37" s="81"/>
      <c r="AR37" s="268">
        <v>0</v>
      </c>
      <c r="AS37" s="270"/>
      <c r="AT37" s="76">
        <f t="shared" si="8"/>
        <v>0</v>
      </c>
      <c r="AU37" s="77"/>
      <c r="AV37" s="60">
        <v>0</v>
      </c>
      <c r="AW37" s="81"/>
      <c r="AY37" s="10">
        <f t="shared" si="4"/>
        <v>0</v>
      </c>
    </row>
    <row r="38" spans="2:51" ht="13.5" thickBot="1" x14ac:dyDescent="0.25">
      <c r="B38" s="66" t="s">
        <v>28</v>
      </c>
      <c r="C38" s="67"/>
      <c r="D38" s="67"/>
      <c r="E38" s="67"/>
      <c r="F38" s="165">
        <v>0</v>
      </c>
      <c r="G38" s="167"/>
      <c r="H38" s="165">
        <v>2000</v>
      </c>
      <c r="I38" s="167"/>
      <c r="J38" s="176"/>
      <c r="K38" s="178"/>
      <c r="L38" s="176">
        <v>2000</v>
      </c>
      <c r="M38" s="178"/>
      <c r="N38" s="176">
        <v>0</v>
      </c>
      <c r="O38" s="178"/>
      <c r="P38" s="176">
        <v>0</v>
      </c>
      <c r="Q38" s="178"/>
      <c r="R38" s="176">
        <v>0</v>
      </c>
      <c r="S38" s="178"/>
      <c r="T38" s="176">
        <v>0</v>
      </c>
      <c r="U38" s="178"/>
      <c r="V38" s="176"/>
      <c r="W38" s="178"/>
      <c r="X38" s="176"/>
      <c r="Y38" s="178"/>
      <c r="Z38" s="15"/>
      <c r="AA38" s="15"/>
      <c r="AB38" s="250"/>
      <c r="AC38" s="251"/>
      <c r="AD38" s="60"/>
      <c r="AE38" s="81"/>
      <c r="AF38" s="109"/>
      <c r="AG38" s="110"/>
      <c r="AH38" s="68"/>
      <c r="AI38" s="149"/>
      <c r="AJ38" s="143"/>
      <c r="AK38" s="81"/>
      <c r="AL38" s="109"/>
      <c r="AM38" s="110"/>
      <c r="AN38" s="68">
        <f t="shared" si="16"/>
        <v>0</v>
      </c>
      <c r="AO38" s="69"/>
      <c r="AP38" s="60">
        <v>0</v>
      </c>
      <c r="AQ38" s="81"/>
      <c r="AR38" s="268">
        <v>0</v>
      </c>
      <c r="AS38" s="270"/>
      <c r="AT38" s="76">
        <f t="shared" si="8"/>
        <v>0</v>
      </c>
      <c r="AU38" s="77"/>
      <c r="AV38" s="60">
        <v>0</v>
      </c>
      <c r="AW38" s="81"/>
      <c r="AY38" s="10">
        <f t="shared" si="4"/>
        <v>0</v>
      </c>
    </row>
    <row r="39" spans="2:51" ht="13.5" thickBot="1" x14ac:dyDescent="0.25">
      <c r="B39" s="66" t="s">
        <v>29</v>
      </c>
      <c r="C39" s="67"/>
      <c r="D39" s="67"/>
      <c r="E39" s="211"/>
      <c r="F39" s="1"/>
      <c r="G39" s="2"/>
      <c r="H39" s="1"/>
      <c r="I39" s="2"/>
      <c r="J39" s="195"/>
      <c r="K39" s="196"/>
      <c r="L39" s="195"/>
      <c r="M39" s="196"/>
      <c r="N39" s="229">
        <v>54111.5</v>
      </c>
      <c r="O39" s="230"/>
      <c r="P39" s="165">
        <v>0</v>
      </c>
      <c r="Q39" s="166"/>
      <c r="R39" s="165">
        <v>0</v>
      </c>
      <c r="S39" s="166"/>
      <c r="T39" s="165">
        <v>0</v>
      </c>
      <c r="U39" s="166"/>
      <c r="V39" s="165"/>
      <c r="W39" s="166"/>
      <c r="X39" s="165"/>
      <c r="Y39" s="166"/>
      <c r="Z39" s="14"/>
      <c r="AA39" s="14"/>
      <c r="AB39" s="163"/>
      <c r="AC39" s="235"/>
      <c r="AD39" s="64"/>
      <c r="AE39" s="65"/>
      <c r="AF39" s="105"/>
      <c r="AG39" s="119"/>
      <c r="AH39" s="68"/>
      <c r="AI39" s="149"/>
      <c r="AJ39" s="139"/>
      <c r="AK39" s="65"/>
      <c r="AL39" s="105"/>
      <c r="AM39" s="119"/>
      <c r="AN39" s="68">
        <f t="shared" si="16"/>
        <v>0</v>
      </c>
      <c r="AO39" s="69"/>
      <c r="AP39" s="64">
        <v>0</v>
      </c>
      <c r="AQ39" s="65"/>
      <c r="AR39" s="261">
        <v>0</v>
      </c>
      <c r="AS39" s="263"/>
      <c r="AT39" s="76">
        <f t="shared" si="8"/>
        <v>0</v>
      </c>
      <c r="AU39" s="77"/>
      <c r="AV39" s="64">
        <v>0</v>
      </c>
      <c r="AW39" s="65"/>
      <c r="AY39" s="10">
        <f t="shared" si="4"/>
        <v>0</v>
      </c>
    </row>
    <row r="40" spans="2:51" ht="13.5" thickBot="1" x14ac:dyDescent="0.25">
      <c r="B40" s="66" t="s">
        <v>30</v>
      </c>
      <c r="C40" s="67"/>
      <c r="D40" s="67"/>
      <c r="E40" s="211"/>
      <c r="F40" s="1"/>
      <c r="G40" s="2"/>
      <c r="H40" s="1"/>
      <c r="I40" s="2"/>
      <c r="J40" s="195"/>
      <c r="K40" s="196"/>
      <c r="L40" s="193"/>
      <c r="M40" s="194"/>
      <c r="N40" s="219">
        <v>4127.78</v>
      </c>
      <c r="O40" s="167"/>
      <c r="P40" s="165">
        <v>5000</v>
      </c>
      <c r="Q40" s="166"/>
      <c r="R40" s="165">
        <v>2404.71</v>
      </c>
      <c r="S40" s="166"/>
      <c r="T40" s="165">
        <v>3000</v>
      </c>
      <c r="U40" s="166"/>
      <c r="V40" s="165">
        <v>5155.5</v>
      </c>
      <c r="W40" s="166"/>
      <c r="X40" s="165">
        <v>5000</v>
      </c>
      <c r="Y40" s="166"/>
      <c r="Z40" s="14">
        <v>4134.5</v>
      </c>
      <c r="AA40" s="14"/>
      <c r="AB40" s="163">
        <f>+X40-Z40</f>
        <v>865.5</v>
      </c>
      <c r="AC40" s="164"/>
      <c r="AD40" s="64">
        <v>5000</v>
      </c>
      <c r="AE40" s="65"/>
      <c r="AF40" s="105">
        <v>3678.38</v>
      </c>
      <c r="AG40" s="119"/>
      <c r="AH40" s="68">
        <f t="shared" si="1"/>
        <v>1321.62</v>
      </c>
      <c r="AI40" s="149"/>
      <c r="AJ40" s="139">
        <v>4000</v>
      </c>
      <c r="AK40" s="65"/>
      <c r="AL40" s="105">
        <v>4714</v>
      </c>
      <c r="AM40" s="119"/>
      <c r="AN40" s="68">
        <f>+AJ40-AL40</f>
        <v>-714</v>
      </c>
      <c r="AO40" s="69"/>
      <c r="AP40" s="64">
        <v>5000</v>
      </c>
      <c r="AQ40" s="65"/>
      <c r="AR40" s="261">
        <v>0</v>
      </c>
      <c r="AS40" s="263"/>
      <c r="AT40" s="76">
        <f t="shared" si="8"/>
        <v>5000</v>
      </c>
      <c r="AU40" s="77"/>
      <c r="AV40" s="64">
        <v>0</v>
      </c>
      <c r="AW40" s="65"/>
      <c r="AY40" s="10">
        <f t="shared" si="4"/>
        <v>0</v>
      </c>
    </row>
    <row r="41" spans="2:51" ht="15" customHeight="1" thickBot="1" x14ac:dyDescent="0.25">
      <c r="B41" s="203" t="s">
        <v>31</v>
      </c>
      <c r="C41" s="204"/>
      <c r="D41" s="204"/>
      <c r="E41" s="204"/>
      <c r="F41" s="220"/>
      <c r="G41" s="169"/>
      <c r="H41" s="168">
        <v>2000</v>
      </c>
      <c r="I41" s="169"/>
      <c r="J41" s="191"/>
      <c r="K41" s="192"/>
      <c r="L41" s="191">
        <f>+SUM(L36:M38)</f>
        <v>2000</v>
      </c>
      <c r="M41" s="192"/>
      <c r="N41" s="191">
        <f>+SUM(N36:O40)</f>
        <v>58239.28</v>
      </c>
      <c r="O41" s="192"/>
      <c r="P41" s="191">
        <f>+SUM(P36:Q38)</f>
        <v>0</v>
      </c>
      <c r="Q41" s="192"/>
      <c r="R41" s="191">
        <f>+SUM(R35:S40)</f>
        <v>4003.87</v>
      </c>
      <c r="S41" s="192"/>
      <c r="T41" s="168">
        <f>+SUM(T35:U40)</f>
        <v>3000</v>
      </c>
      <c r="U41" s="169"/>
      <c r="V41" s="168">
        <v>5155.5</v>
      </c>
      <c r="W41" s="169"/>
      <c r="X41" s="168">
        <v>5000</v>
      </c>
      <c r="Y41" s="169"/>
      <c r="Z41" s="16">
        <f>+SUM(Z35:Z40)</f>
        <v>4134.5</v>
      </c>
      <c r="AA41" s="16"/>
      <c r="AB41" s="236">
        <f t="shared" ref="AB41" si="17">+X41-Z41</f>
        <v>865.5</v>
      </c>
      <c r="AC41" s="237"/>
      <c r="AD41" s="78">
        <f>+SUM(AD35:AE40)</f>
        <v>5000</v>
      </c>
      <c r="AE41" s="79"/>
      <c r="AF41" s="107">
        <v>3678.38</v>
      </c>
      <c r="AG41" s="108"/>
      <c r="AH41" s="70">
        <f t="shared" si="1"/>
        <v>1321.62</v>
      </c>
      <c r="AI41" s="148"/>
      <c r="AJ41" s="135">
        <f>+SUM(AJ35:AK40)</f>
        <v>4000</v>
      </c>
      <c r="AK41" s="79"/>
      <c r="AL41" s="107">
        <f>+SUM(AL35:AM40)</f>
        <v>4714</v>
      </c>
      <c r="AM41" s="108"/>
      <c r="AN41" s="70">
        <f>+SUM(AN35:AO40)</f>
        <v>-714</v>
      </c>
      <c r="AO41" s="71"/>
      <c r="AP41" s="78">
        <v>5000</v>
      </c>
      <c r="AQ41" s="79"/>
      <c r="AR41" s="264">
        <v>0</v>
      </c>
      <c r="AS41" s="265"/>
      <c r="AT41" s="287">
        <f t="shared" si="8"/>
        <v>5000</v>
      </c>
      <c r="AU41" s="288"/>
      <c r="AV41" s="78">
        <v>0</v>
      </c>
      <c r="AW41" s="79"/>
      <c r="AY41" s="10"/>
    </row>
    <row r="42" spans="2:51" ht="15" customHeight="1" thickBot="1" x14ac:dyDescent="0.25">
      <c r="B42" s="66" t="s">
        <v>32</v>
      </c>
      <c r="C42" s="67"/>
      <c r="D42" s="67"/>
      <c r="E42" s="67"/>
      <c r="F42" s="219">
        <f>33990+7172.5</f>
        <v>41162.5</v>
      </c>
      <c r="G42" s="167"/>
      <c r="H42" s="219">
        <v>0</v>
      </c>
      <c r="I42" s="167"/>
      <c r="J42" s="186"/>
      <c r="K42" s="178"/>
      <c r="L42" s="186">
        <v>0</v>
      </c>
      <c r="M42" s="178"/>
      <c r="N42" s="186">
        <v>0</v>
      </c>
      <c r="O42" s="178"/>
      <c r="P42" s="186">
        <v>0</v>
      </c>
      <c r="Q42" s="178"/>
      <c r="R42" s="176">
        <v>20602</v>
      </c>
      <c r="S42" s="178"/>
      <c r="T42" s="186">
        <v>10000</v>
      </c>
      <c r="U42" s="178"/>
      <c r="V42" s="176">
        <v>19981</v>
      </c>
      <c r="W42" s="178"/>
      <c r="X42" s="186">
        <v>20000</v>
      </c>
      <c r="Y42" s="178"/>
      <c r="Z42" s="15">
        <v>19981</v>
      </c>
      <c r="AA42" s="15"/>
      <c r="AB42" s="163">
        <f>+X42-Z42</f>
        <v>19</v>
      </c>
      <c r="AC42" s="164"/>
      <c r="AD42" s="80">
        <v>20000</v>
      </c>
      <c r="AE42" s="81"/>
      <c r="AF42" s="109">
        <v>19979</v>
      </c>
      <c r="AG42" s="110"/>
      <c r="AH42" s="68">
        <f t="shared" si="1"/>
        <v>21</v>
      </c>
      <c r="AI42" s="149"/>
      <c r="AJ42" s="150">
        <v>20000</v>
      </c>
      <c r="AK42" s="81"/>
      <c r="AL42" s="120">
        <v>0</v>
      </c>
      <c r="AM42" s="110"/>
      <c r="AN42" s="68">
        <f t="shared" ref="AN42:AN43" si="18">+AJ42-AL42</f>
        <v>20000</v>
      </c>
      <c r="AO42" s="69"/>
      <c r="AP42" s="80">
        <v>0</v>
      </c>
      <c r="AQ42" s="81"/>
      <c r="AR42" s="273">
        <v>0</v>
      </c>
      <c r="AS42" s="270"/>
      <c r="AT42" s="76">
        <f t="shared" si="8"/>
        <v>0</v>
      </c>
      <c r="AU42" s="77"/>
      <c r="AV42" s="80">
        <v>0</v>
      </c>
      <c r="AW42" s="81"/>
      <c r="AY42" s="10">
        <f t="shared" si="4"/>
        <v>0</v>
      </c>
    </row>
    <row r="43" spans="2:51" ht="15" customHeight="1" thickBot="1" x14ac:dyDescent="0.25">
      <c r="B43" s="66" t="s">
        <v>32</v>
      </c>
      <c r="C43" s="67"/>
      <c r="D43" s="67"/>
      <c r="E43" s="67"/>
      <c r="F43" s="5"/>
      <c r="G43" s="2"/>
      <c r="H43" s="5"/>
      <c r="I43" s="2"/>
      <c r="J43" s="4"/>
      <c r="K43" s="3"/>
      <c r="L43" s="4"/>
      <c r="M43" s="3"/>
      <c r="N43" s="186">
        <v>60026</v>
      </c>
      <c r="O43" s="178"/>
      <c r="P43" s="184"/>
      <c r="Q43" s="185"/>
      <c r="R43" s="176">
        <v>19981</v>
      </c>
      <c r="S43" s="178"/>
      <c r="T43" s="186">
        <v>10000</v>
      </c>
      <c r="U43" s="178"/>
      <c r="V43" s="186"/>
      <c r="W43" s="178"/>
      <c r="X43" s="186">
        <v>0</v>
      </c>
      <c r="Y43" s="178"/>
      <c r="Z43" s="15">
        <v>0</v>
      </c>
      <c r="AA43" s="15"/>
      <c r="AB43" s="163">
        <f>+X43-Z43</f>
        <v>0</v>
      </c>
      <c r="AC43" s="164"/>
      <c r="AD43" s="80">
        <v>0</v>
      </c>
      <c r="AE43" s="81"/>
      <c r="AF43" s="120"/>
      <c r="AG43" s="110"/>
      <c r="AH43" s="68"/>
      <c r="AI43" s="149"/>
      <c r="AJ43" s="150"/>
      <c r="AK43" s="81"/>
      <c r="AL43" s="120"/>
      <c r="AM43" s="110"/>
      <c r="AN43" s="68">
        <f t="shared" si="18"/>
        <v>0</v>
      </c>
      <c r="AO43" s="69"/>
      <c r="AP43" s="80">
        <v>0</v>
      </c>
      <c r="AQ43" s="81"/>
      <c r="AR43" s="273">
        <v>0</v>
      </c>
      <c r="AS43" s="270"/>
      <c r="AT43" s="76">
        <f t="shared" si="8"/>
        <v>0</v>
      </c>
      <c r="AU43" s="77"/>
      <c r="AV43" s="80">
        <v>0</v>
      </c>
      <c r="AW43" s="81"/>
      <c r="AY43" s="10">
        <f t="shared" si="4"/>
        <v>0</v>
      </c>
    </row>
    <row r="44" spans="2:51" ht="13.5" thickBot="1" x14ac:dyDescent="0.25">
      <c r="B44" s="203" t="s">
        <v>33</v>
      </c>
      <c r="C44" s="204"/>
      <c r="D44" s="204"/>
      <c r="E44" s="204"/>
      <c r="F44" s="168"/>
      <c r="G44" s="169"/>
      <c r="H44" s="168">
        <v>0</v>
      </c>
      <c r="I44" s="169"/>
      <c r="J44" s="191"/>
      <c r="K44" s="192"/>
      <c r="L44" s="191">
        <f>+L42</f>
        <v>0</v>
      </c>
      <c r="M44" s="192"/>
      <c r="N44" s="191">
        <f>+SUM(N42:O43)</f>
        <v>60026</v>
      </c>
      <c r="O44" s="192"/>
      <c r="P44" s="191">
        <f>+SUM(P42:Q43)</f>
        <v>0</v>
      </c>
      <c r="Q44" s="192"/>
      <c r="R44" s="191">
        <f>+SUM(R42:S43)</f>
        <v>40583</v>
      </c>
      <c r="S44" s="192"/>
      <c r="T44" s="168">
        <f>+SUM(T42:U43)</f>
        <v>20000</v>
      </c>
      <c r="U44" s="169"/>
      <c r="V44" s="168">
        <v>19981</v>
      </c>
      <c r="W44" s="169"/>
      <c r="X44" s="168">
        <v>20000</v>
      </c>
      <c r="Y44" s="169"/>
      <c r="Z44" s="16">
        <f>+SUM(Z42:Z43)</f>
        <v>19981</v>
      </c>
      <c r="AA44" s="16"/>
      <c r="AB44" s="236">
        <f>+X44-Z44</f>
        <v>19</v>
      </c>
      <c r="AC44" s="237"/>
      <c r="AD44" s="78">
        <f>+SUM(AD42:AE43)</f>
        <v>20000</v>
      </c>
      <c r="AE44" s="79"/>
      <c r="AF44" s="107">
        <v>19979</v>
      </c>
      <c r="AG44" s="108"/>
      <c r="AH44" s="70">
        <f t="shared" si="1"/>
        <v>21</v>
      </c>
      <c r="AI44" s="148"/>
      <c r="AJ44" s="135">
        <f>+SUM(AJ42:AK43)</f>
        <v>20000</v>
      </c>
      <c r="AK44" s="79"/>
      <c r="AL44" s="107">
        <f>+SUM(AL42:AM43)</f>
        <v>0</v>
      </c>
      <c r="AM44" s="108"/>
      <c r="AN44" s="70">
        <f>+SUM(AN42:AO43)</f>
        <v>20000</v>
      </c>
      <c r="AO44" s="71"/>
      <c r="AP44" s="78">
        <v>0</v>
      </c>
      <c r="AQ44" s="79"/>
      <c r="AR44" s="264">
        <v>0</v>
      </c>
      <c r="AS44" s="265"/>
      <c r="AT44" s="287">
        <f t="shared" si="8"/>
        <v>0</v>
      </c>
      <c r="AU44" s="288"/>
      <c r="AV44" s="78">
        <v>0</v>
      </c>
      <c r="AW44" s="79"/>
      <c r="AY44" s="10"/>
    </row>
    <row r="45" spans="2:51" ht="13.5" thickBot="1" x14ac:dyDescent="0.25">
      <c r="B45" s="159" t="s">
        <v>68</v>
      </c>
      <c r="C45" s="67"/>
      <c r="D45" s="67"/>
      <c r="E45" s="67"/>
      <c r="F45" s="165"/>
      <c r="G45" s="167"/>
      <c r="H45" s="165">
        <v>42000</v>
      </c>
      <c r="I45" s="167"/>
      <c r="J45" s="176"/>
      <c r="K45" s="178"/>
      <c r="L45" s="176">
        <v>35000</v>
      </c>
      <c r="M45" s="178"/>
      <c r="N45" s="227">
        <v>136939.25</v>
      </c>
      <c r="O45" s="228"/>
      <c r="P45" s="176">
        <v>70000</v>
      </c>
      <c r="Q45" s="178"/>
      <c r="R45" s="176">
        <v>89329.08</v>
      </c>
      <c r="S45" s="178"/>
      <c r="T45" s="176">
        <v>90000</v>
      </c>
      <c r="U45" s="178"/>
      <c r="V45" s="176">
        <v>89598.83</v>
      </c>
      <c r="W45" s="178"/>
      <c r="X45" s="176">
        <v>90000</v>
      </c>
      <c r="Y45" s="178"/>
      <c r="Z45" s="15">
        <v>89476.33</v>
      </c>
      <c r="AA45" s="15"/>
      <c r="AB45" s="163">
        <f t="shared" ref="AB45:AB50" si="19">+X45-Z45</f>
        <v>523.66999999999825</v>
      </c>
      <c r="AC45" s="164"/>
      <c r="AD45" s="60">
        <v>70000</v>
      </c>
      <c r="AE45" s="81"/>
      <c r="AF45" s="109">
        <v>68750</v>
      </c>
      <c r="AG45" s="110"/>
      <c r="AH45" s="68">
        <f t="shared" si="1"/>
        <v>1250</v>
      </c>
      <c r="AI45" s="149"/>
      <c r="AJ45" s="143">
        <v>70000</v>
      </c>
      <c r="AK45" s="81"/>
      <c r="AL45" s="109">
        <v>67550</v>
      </c>
      <c r="AM45" s="110"/>
      <c r="AN45" s="68">
        <f t="shared" ref="AN45:AN47" si="20">+AJ45-AL45</f>
        <v>2450</v>
      </c>
      <c r="AO45" s="69"/>
      <c r="AP45" s="60">
        <v>20000</v>
      </c>
      <c r="AQ45" s="81"/>
      <c r="AR45" s="261">
        <v>20000</v>
      </c>
      <c r="AS45" s="262"/>
      <c r="AT45" s="76">
        <f t="shared" si="8"/>
        <v>0</v>
      </c>
      <c r="AU45" s="77"/>
      <c r="AV45" s="60">
        <v>20000</v>
      </c>
      <c r="AW45" s="81"/>
      <c r="AY45" s="10">
        <f t="shared" si="4"/>
        <v>20000</v>
      </c>
    </row>
    <row r="46" spans="2:51" ht="13.5" thickBot="1" x14ac:dyDescent="0.25">
      <c r="B46" s="159" t="s">
        <v>34</v>
      </c>
      <c r="C46" s="160"/>
      <c r="D46" s="160"/>
      <c r="E46" s="212"/>
      <c r="F46" s="193"/>
      <c r="G46" s="194"/>
      <c r="H46" s="193"/>
      <c r="I46" s="194"/>
      <c r="J46" s="165"/>
      <c r="K46" s="166"/>
      <c r="L46" s="176">
        <v>30000</v>
      </c>
      <c r="M46" s="177"/>
      <c r="N46" s="176">
        <v>36500</v>
      </c>
      <c r="O46" s="177"/>
      <c r="P46" s="176">
        <v>36000</v>
      </c>
      <c r="Q46" s="177"/>
      <c r="R46" s="176">
        <v>35000</v>
      </c>
      <c r="S46" s="177"/>
      <c r="T46" s="176">
        <v>35000</v>
      </c>
      <c r="U46" s="177"/>
      <c r="V46" s="176">
        <v>39000</v>
      </c>
      <c r="W46" s="177"/>
      <c r="X46" s="176">
        <v>40000</v>
      </c>
      <c r="Y46" s="177"/>
      <c r="Z46" s="20">
        <v>41000</v>
      </c>
      <c r="AA46" s="20"/>
      <c r="AB46" s="163">
        <f t="shared" si="19"/>
        <v>-1000</v>
      </c>
      <c r="AC46" s="164"/>
      <c r="AD46" s="60">
        <v>40000</v>
      </c>
      <c r="AE46" s="61"/>
      <c r="AF46" s="109">
        <v>25000</v>
      </c>
      <c r="AG46" s="111"/>
      <c r="AH46" s="68">
        <f t="shared" si="1"/>
        <v>15000</v>
      </c>
      <c r="AI46" s="149"/>
      <c r="AJ46" s="143">
        <v>25000</v>
      </c>
      <c r="AK46" s="61"/>
      <c r="AL46" s="109">
        <v>21000</v>
      </c>
      <c r="AM46" s="111"/>
      <c r="AN46" s="68">
        <f t="shared" si="20"/>
        <v>4000</v>
      </c>
      <c r="AO46" s="69"/>
      <c r="AP46" s="60">
        <v>0</v>
      </c>
      <c r="AQ46" s="61"/>
      <c r="AR46" s="268">
        <v>0</v>
      </c>
      <c r="AS46" s="269"/>
      <c r="AT46" s="76">
        <f t="shared" si="8"/>
        <v>0</v>
      </c>
      <c r="AU46" s="77"/>
      <c r="AV46" s="60">
        <v>0</v>
      </c>
      <c r="AW46" s="61"/>
      <c r="AY46" s="10">
        <f t="shared" si="4"/>
        <v>0</v>
      </c>
    </row>
    <row r="47" spans="2:51" ht="13.5" thickBot="1" x14ac:dyDescent="0.25">
      <c r="B47" s="66" t="s">
        <v>35</v>
      </c>
      <c r="C47" s="67"/>
      <c r="D47" s="67"/>
      <c r="E47" s="67"/>
      <c r="F47" s="165">
        <v>174600</v>
      </c>
      <c r="G47" s="167"/>
      <c r="H47" s="165">
        <v>150000</v>
      </c>
      <c r="I47" s="167"/>
      <c r="J47" s="176"/>
      <c r="K47" s="178"/>
      <c r="L47" s="176">
        <v>0</v>
      </c>
      <c r="M47" s="178"/>
      <c r="N47" s="176">
        <v>0</v>
      </c>
      <c r="O47" s="178"/>
      <c r="P47" s="176">
        <v>0</v>
      </c>
      <c r="Q47" s="178"/>
      <c r="R47" s="176"/>
      <c r="S47" s="178"/>
      <c r="T47" s="176">
        <v>0</v>
      </c>
      <c r="U47" s="178"/>
      <c r="V47" s="176"/>
      <c r="W47" s="178"/>
      <c r="X47" s="176"/>
      <c r="Y47" s="178"/>
      <c r="Z47" s="15">
        <v>0</v>
      </c>
      <c r="AA47" s="15"/>
      <c r="AB47" s="163">
        <f t="shared" si="19"/>
        <v>0</v>
      </c>
      <c r="AC47" s="164"/>
      <c r="AD47" s="60"/>
      <c r="AE47" s="81"/>
      <c r="AF47" s="109"/>
      <c r="AG47" s="110"/>
      <c r="AH47" s="68"/>
      <c r="AI47" s="149"/>
      <c r="AJ47" s="143"/>
      <c r="AK47" s="81"/>
      <c r="AL47" s="109"/>
      <c r="AM47" s="110"/>
      <c r="AN47" s="68">
        <f t="shared" si="20"/>
        <v>0</v>
      </c>
      <c r="AO47" s="69"/>
      <c r="AP47" s="60">
        <v>0</v>
      </c>
      <c r="AQ47" s="81"/>
      <c r="AR47" s="268">
        <v>0</v>
      </c>
      <c r="AS47" s="270"/>
      <c r="AT47" s="76">
        <f t="shared" si="8"/>
        <v>0</v>
      </c>
      <c r="AU47" s="77"/>
      <c r="AV47" s="60">
        <v>0</v>
      </c>
      <c r="AW47" s="81"/>
      <c r="AY47" s="10">
        <f t="shared" si="4"/>
        <v>0</v>
      </c>
    </row>
    <row r="48" spans="2:51" ht="13.5" thickBot="1" x14ac:dyDescent="0.25">
      <c r="B48" s="203" t="s">
        <v>36</v>
      </c>
      <c r="C48" s="204"/>
      <c r="D48" s="204"/>
      <c r="E48" s="204"/>
      <c r="F48" s="168"/>
      <c r="G48" s="169"/>
      <c r="H48" s="168">
        <v>291000</v>
      </c>
      <c r="I48" s="169"/>
      <c r="J48" s="191"/>
      <c r="K48" s="192"/>
      <c r="L48" s="191">
        <f>+SUM(L45:M47)</f>
        <v>65000</v>
      </c>
      <c r="M48" s="192"/>
      <c r="N48" s="191">
        <f>+SUM(N45:O47)</f>
        <v>173439.25</v>
      </c>
      <c r="O48" s="192"/>
      <c r="P48" s="191">
        <f>+SUM(P45:Q47)</f>
        <v>106000</v>
      </c>
      <c r="Q48" s="192"/>
      <c r="R48" s="191">
        <f>+SUM(R45:S47)</f>
        <v>124329.08</v>
      </c>
      <c r="S48" s="192"/>
      <c r="T48" s="168">
        <f>+SUM(T45:U47)</f>
        <v>125000</v>
      </c>
      <c r="U48" s="169"/>
      <c r="V48" s="168">
        <v>128598.83</v>
      </c>
      <c r="W48" s="169"/>
      <c r="X48" s="168">
        <v>130000</v>
      </c>
      <c r="Y48" s="169"/>
      <c r="Z48" s="16">
        <f>+SUM(Z45:Z47)</f>
        <v>130476.33</v>
      </c>
      <c r="AA48" s="16"/>
      <c r="AB48" s="236">
        <f t="shared" si="19"/>
        <v>-476.33000000000175</v>
      </c>
      <c r="AC48" s="237"/>
      <c r="AD48" s="78">
        <f>+SUM(AD45:AE47)</f>
        <v>110000</v>
      </c>
      <c r="AE48" s="79"/>
      <c r="AF48" s="107">
        <v>93750</v>
      </c>
      <c r="AG48" s="108"/>
      <c r="AH48" s="70">
        <f t="shared" si="1"/>
        <v>16250</v>
      </c>
      <c r="AI48" s="148"/>
      <c r="AJ48" s="135">
        <f>+SUM(AJ45:AK47)</f>
        <v>95000</v>
      </c>
      <c r="AK48" s="79"/>
      <c r="AL48" s="107">
        <f>+SUM(AL45:AM47)</f>
        <v>88550</v>
      </c>
      <c r="AM48" s="108"/>
      <c r="AN48" s="70">
        <f>+AJ48-AL48</f>
        <v>6450</v>
      </c>
      <c r="AO48" s="71"/>
      <c r="AP48" s="78">
        <v>20000</v>
      </c>
      <c r="AQ48" s="79"/>
      <c r="AR48" s="264">
        <v>20000</v>
      </c>
      <c r="AS48" s="265"/>
      <c r="AT48" s="287">
        <f t="shared" si="8"/>
        <v>0</v>
      </c>
      <c r="AU48" s="288"/>
      <c r="AV48" s="78">
        <v>20000</v>
      </c>
      <c r="AW48" s="79"/>
      <c r="AY48" s="10"/>
    </row>
    <row r="49" spans="2:52" ht="13.5" thickBot="1" x14ac:dyDescent="0.25">
      <c r="B49" s="159" t="s">
        <v>37</v>
      </c>
      <c r="C49" s="160"/>
      <c r="D49" s="160"/>
      <c r="E49" s="212"/>
      <c r="F49" s="6"/>
      <c r="G49" s="7"/>
      <c r="H49" s="6"/>
      <c r="I49" s="7"/>
      <c r="J49" s="47"/>
      <c r="K49" s="48"/>
      <c r="L49" s="47"/>
      <c r="M49" s="48"/>
      <c r="N49" s="47"/>
      <c r="O49" s="48"/>
      <c r="P49" s="47"/>
      <c r="Q49" s="48"/>
      <c r="R49" s="47"/>
      <c r="S49" s="48"/>
      <c r="T49" s="6"/>
      <c r="U49" s="7"/>
      <c r="V49" s="6"/>
      <c r="W49" s="7"/>
      <c r="X49" s="6"/>
      <c r="Y49" s="7"/>
      <c r="Z49" s="16"/>
      <c r="AA49" s="16"/>
      <c r="AB49" s="51"/>
      <c r="AC49" s="52"/>
      <c r="AD49" s="58"/>
      <c r="AE49" s="38"/>
      <c r="AF49" s="33"/>
      <c r="AG49" s="34"/>
      <c r="AH49" s="29"/>
      <c r="AI49" s="44"/>
      <c r="AJ49" s="37"/>
      <c r="AK49" s="38"/>
      <c r="AL49" s="33"/>
      <c r="AM49" s="34"/>
      <c r="AN49" s="29"/>
      <c r="AO49" s="30"/>
      <c r="AP49" s="62">
        <v>10000</v>
      </c>
      <c r="AQ49" s="63"/>
      <c r="AR49" s="298">
        <v>9154.2999999999993</v>
      </c>
      <c r="AS49" s="299"/>
      <c r="AT49" s="76">
        <f t="shared" si="8"/>
        <v>845.70000000000073</v>
      </c>
      <c r="AU49" s="77"/>
      <c r="AV49" s="62">
        <v>10000</v>
      </c>
      <c r="AW49" s="63"/>
      <c r="AY49" s="10">
        <f t="shared" si="4"/>
        <v>10000</v>
      </c>
    </row>
    <row r="50" spans="2:52" ht="13.5" thickBot="1" x14ac:dyDescent="0.25">
      <c r="B50" s="203" t="s">
        <v>37</v>
      </c>
      <c r="C50" s="204"/>
      <c r="D50" s="204"/>
      <c r="E50" s="213"/>
      <c r="F50" s="161"/>
      <c r="G50" s="162"/>
      <c r="H50" s="161"/>
      <c r="I50" s="162"/>
      <c r="J50" s="168"/>
      <c r="K50" s="179"/>
      <c r="L50" s="168">
        <v>2000</v>
      </c>
      <c r="M50" s="179"/>
      <c r="N50" s="168">
        <v>17276.740000000002</v>
      </c>
      <c r="O50" s="179"/>
      <c r="P50" s="168">
        <v>10000</v>
      </c>
      <c r="Q50" s="179"/>
      <c r="R50" s="168">
        <v>368.27</v>
      </c>
      <c r="S50" s="179"/>
      <c r="T50" s="168">
        <v>368.27</v>
      </c>
      <c r="U50" s="179"/>
      <c r="V50" s="168">
        <v>173.42</v>
      </c>
      <c r="W50" s="179"/>
      <c r="X50" s="168"/>
      <c r="Y50" s="179"/>
      <c r="Z50" s="18">
        <v>171.71</v>
      </c>
      <c r="AA50" s="18"/>
      <c r="AB50" s="236">
        <f t="shared" si="19"/>
        <v>-171.71</v>
      </c>
      <c r="AC50" s="237"/>
      <c r="AD50" s="78">
        <v>170</v>
      </c>
      <c r="AE50" s="85"/>
      <c r="AF50" s="107">
        <v>168.91</v>
      </c>
      <c r="AG50" s="112"/>
      <c r="AH50" s="70">
        <f t="shared" si="1"/>
        <v>1.0900000000000034</v>
      </c>
      <c r="AI50" s="148"/>
      <c r="AJ50" s="135">
        <v>200</v>
      </c>
      <c r="AK50" s="85"/>
      <c r="AL50" s="107">
        <v>168.43</v>
      </c>
      <c r="AM50" s="112"/>
      <c r="AN50" s="70">
        <f>+AJ50-AL50</f>
        <v>31.569999999999993</v>
      </c>
      <c r="AO50" s="71"/>
      <c r="AP50" s="78">
        <v>10000</v>
      </c>
      <c r="AQ50" s="85"/>
      <c r="AR50" s="264">
        <v>9154.2999999999993</v>
      </c>
      <c r="AS50" s="274"/>
      <c r="AT50" s="287">
        <f t="shared" si="8"/>
        <v>845.70000000000073</v>
      </c>
      <c r="AU50" s="288"/>
      <c r="AV50" s="78">
        <v>10000</v>
      </c>
      <c r="AW50" s="85"/>
      <c r="AY50" s="10"/>
    </row>
    <row r="51" spans="2:52" ht="12.75" customHeight="1" x14ac:dyDescent="0.25">
      <c r="B51" s="207" t="s">
        <v>38</v>
      </c>
      <c r="C51" s="208"/>
      <c r="D51" s="208"/>
      <c r="E51" s="208"/>
      <c r="F51" s="170">
        <v>2142122</v>
      </c>
      <c r="G51" s="171"/>
      <c r="H51" s="170">
        <v>1864300</v>
      </c>
      <c r="I51" s="171"/>
      <c r="J51" s="180"/>
      <c r="K51" s="181"/>
      <c r="L51" s="180">
        <f>+L50+L48+L41+L34+L30+L25+L12+L44</f>
        <v>1552000</v>
      </c>
      <c r="M51" s="181"/>
      <c r="N51" s="180">
        <f>+N50+N48+N41+N34+N30+N25+N12+N44</f>
        <v>1879316.2</v>
      </c>
      <c r="O51" s="181"/>
      <c r="P51" s="180">
        <f>+P50+P48+P41+P34+P30+P25+P12+P44</f>
        <v>1546000</v>
      </c>
      <c r="Q51" s="181"/>
      <c r="R51" s="180">
        <f>+R50+R48+R41+R34+R30+R25+R12+R44</f>
        <v>1857101.0299999998</v>
      </c>
      <c r="S51" s="181"/>
      <c r="T51" s="180">
        <f>+T50+T48+T41+T34+T30+T25+T12+T44</f>
        <v>1759368.27</v>
      </c>
      <c r="U51" s="181"/>
      <c r="V51" s="180">
        <v>1887248.92</v>
      </c>
      <c r="W51" s="181"/>
      <c r="X51" s="180">
        <v>1877000</v>
      </c>
      <c r="Y51" s="181"/>
      <c r="Z51" s="157">
        <f>+Z48+Z44+Z41+Z34+Z30+Z25+Z12+Z50</f>
        <v>1993814.7</v>
      </c>
      <c r="AA51" s="21"/>
      <c r="AB51" s="246">
        <f>+AB48+AB44+AB41+AB34+AB30+AB25+AB12+AB50</f>
        <v>-116814.7</v>
      </c>
      <c r="AC51" s="247">
        <f>+AC48+AC44+AC41+AC34+AC30+AC25+AC12+AC50</f>
        <v>0</v>
      </c>
      <c r="AD51" s="86">
        <f>+AD50+AD48+AD44+AD41+AD34+AD30+AD25+AD12</f>
        <v>2038170</v>
      </c>
      <c r="AE51" s="87"/>
      <c r="AF51" s="113">
        <v>2042930.6</v>
      </c>
      <c r="AG51" s="114"/>
      <c r="AH51" s="101">
        <f>+AD51-AF51</f>
        <v>-4760.6000000000931</v>
      </c>
      <c r="AI51" s="146"/>
      <c r="AJ51" s="140">
        <f>+AJ50+AJ48+AJ44+AJ41+AJ34+AJ30+AJ25+AJ12</f>
        <v>1888200</v>
      </c>
      <c r="AK51" s="87"/>
      <c r="AL51" s="113">
        <f>+AL12+AL25+AL30+AL34+AL41+AL44+AL48+AL50</f>
        <v>1642295.3399999999</v>
      </c>
      <c r="AM51" s="114"/>
      <c r="AN51" s="101">
        <f>+AJ51-AL51</f>
        <v>245904.66000000015</v>
      </c>
      <c r="AO51" s="102"/>
      <c r="AP51" s="86">
        <v>2546000</v>
      </c>
      <c r="AQ51" s="87"/>
      <c r="AR51" s="275">
        <v>2753134.54</v>
      </c>
      <c r="AS51" s="276"/>
      <c r="AT51" s="289">
        <f t="shared" si="8"/>
        <v>-207134.54000000004</v>
      </c>
      <c r="AU51" s="290"/>
      <c r="AV51" s="86">
        <v>2567000</v>
      </c>
      <c r="AW51" s="87"/>
    </row>
    <row r="52" spans="2:52" ht="13.5" customHeight="1" thickBot="1" x14ac:dyDescent="0.3">
      <c r="B52" s="209"/>
      <c r="C52" s="210"/>
      <c r="D52" s="210"/>
      <c r="E52" s="210"/>
      <c r="F52" s="172"/>
      <c r="G52" s="173"/>
      <c r="H52" s="172"/>
      <c r="I52" s="173"/>
      <c r="J52" s="182"/>
      <c r="K52" s="183"/>
      <c r="L52" s="182"/>
      <c r="M52" s="183"/>
      <c r="N52" s="182"/>
      <c r="O52" s="183"/>
      <c r="P52" s="182"/>
      <c r="Q52" s="183"/>
      <c r="R52" s="182"/>
      <c r="S52" s="183"/>
      <c r="T52" s="182"/>
      <c r="U52" s="183"/>
      <c r="V52" s="182"/>
      <c r="W52" s="183"/>
      <c r="X52" s="182"/>
      <c r="Y52" s="183"/>
      <c r="Z52" s="158"/>
      <c r="AA52" s="22"/>
      <c r="AB52" s="248"/>
      <c r="AC52" s="249"/>
      <c r="AD52" s="88"/>
      <c r="AE52" s="89"/>
      <c r="AF52" s="115"/>
      <c r="AG52" s="116"/>
      <c r="AH52" s="103"/>
      <c r="AI52" s="147"/>
      <c r="AJ52" s="141"/>
      <c r="AK52" s="89"/>
      <c r="AL52" s="115"/>
      <c r="AM52" s="116"/>
      <c r="AN52" s="103"/>
      <c r="AO52" s="104"/>
      <c r="AP52" s="88"/>
      <c r="AQ52" s="89"/>
      <c r="AR52" s="277"/>
      <c r="AS52" s="278"/>
      <c r="AT52" s="291"/>
      <c r="AU52" s="292"/>
      <c r="AV52" s="88"/>
      <c r="AW52" s="89"/>
      <c r="AY52" s="307">
        <f>+SUM(AY7:AY50)</f>
        <v>2582000</v>
      </c>
      <c r="AZ52" s="10"/>
    </row>
    <row r="53" spans="2:52" ht="13.5" customHeight="1" thickBot="1" x14ac:dyDescent="0.25">
      <c r="B53" s="205" t="s">
        <v>39</v>
      </c>
      <c r="C53" s="206"/>
      <c r="D53" s="206"/>
      <c r="E53" s="206"/>
      <c r="F53" s="184"/>
      <c r="G53" s="185"/>
      <c r="H53" s="184"/>
      <c r="I53" s="185"/>
      <c r="J53" s="186"/>
      <c r="K53" s="178"/>
      <c r="L53" s="184"/>
      <c r="M53" s="185"/>
      <c r="N53" s="184"/>
      <c r="O53" s="185"/>
      <c r="P53" s="184"/>
      <c r="Q53" s="185"/>
      <c r="R53" s="184"/>
      <c r="S53" s="185"/>
      <c r="T53" s="184"/>
      <c r="U53" s="185"/>
      <c r="V53" s="184"/>
      <c r="W53" s="185"/>
      <c r="X53" s="184"/>
      <c r="Y53" s="185"/>
      <c r="Z53" s="12"/>
      <c r="AA53" s="12"/>
      <c r="AB53" s="233"/>
      <c r="AC53" s="234"/>
      <c r="AD53" s="97"/>
      <c r="AE53" s="98"/>
      <c r="AF53" s="117"/>
      <c r="AG53" s="118"/>
      <c r="AH53" s="68"/>
      <c r="AI53" s="149"/>
      <c r="AJ53" s="142"/>
      <c r="AK53" s="98"/>
      <c r="AL53" s="117"/>
      <c r="AM53" s="118"/>
      <c r="AN53" s="68"/>
      <c r="AO53" s="69"/>
      <c r="AP53" s="90">
        <v>0</v>
      </c>
      <c r="AQ53" s="84"/>
      <c r="AR53" s="259"/>
      <c r="AS53" s="260"/>
      <c r="AT53" s="285"/>
      <c r="AU53" s="286"/>
      <c r="AV53" s="90"/>
      <c r="AW53" s="84"/>
    </row>
    <row r="54" spans="2:52" ht="13.5" thickBot="1" x14ac:dyDescent="0.25">
      <c r="B54" s="66" t="s">
        <v>40</v>
      </c>
      <c r="C54" s="67"/>
      <c r="D54" s="67"/>
      <c r="E54" s="67"/>
      <c r="F54" s="165">
        <v>920400</v>
      </c>
      <c r="G54" s="167"/>
      <c r="H54" s="165">
        <v>850000</v>
      </c>
      <c r="I54" s="167"/>
      <c r="J54" s="176"/>
      <c r="K54" s="178"/>
      <c r="L54" s="165">
        <v>640000</v>
      </c>
      <c r="M54" s="167"/>
      <c r="N54" s="165">
        <v>756743.2</v>
      </c>
      <c r="O54" s="167"/>
      <c r="P54" s="165">
        <v>600000</v>
      </c>
      <c r="Q54" s="167"/>
      <c r="R54" s="165">
        <v>603773.85</v>
      </c>
      <c r="S54" s="167"/>
      <c r="T54" s="165">
        <v>650000</v>
      </c>
      <c r="U54" s="167"/>
      <c r="V54" s="165">
        <v>842355.34</v>
      </c>
      <c r="W54" s="167"/>
      <c r="X54" s="165">
        <v>900000</v>
      </c>
      <c r="Y54" s="167"/>
      <c r="Z54" s="13">
        <v>799738.32</v>
      </c>
      <c r="AA54" s="13"/>
      <c r="AB54" s="244">
        <f>+X54-Z54</f>
        <v>100261.68000000005</v>
      </c>
      <c r="AC54" s="245"/>
      <c r="AD54" s="64">
        <v>950000</v>
      </c>
      <c r="AE54" s="84"/>
      <c r="AF54" s="105">
        <v>795747.22</v>
      </c>
      <c r="AG54" s="106"/>
      <c r="AH54" s="68">
        <f t="shared" si="1"/>
        <v>154252.78000000003</v>
      </c>
      <c r="AI54" s="149"/>
      <c r="AJ54" s="139">
        <v>900000</v>
      </c>
      <c r="AK54" s="84"/>
      <c r="AL54" s="105">
        <v>844166.56</v>
      </c>
      <c r="AM54" s="106"/>
      <c r="AN54" s="68">
        <f t="shared" ref="AN54:AN58" si="21">+AJ54-AL54</f>
        <v>55833.439999999944</v>
      </c>
      <c r="AO54" s="69"/>
      <c r="AP54" s="64">
        <v>1100000</v>
      </c>
      <c r="AQ54" s="84"/>
      <c r="AR54" s="261">
        <v>1117500</v>
      </c>
      <c r="AS54" s="262"/>
      <c r="AT54" s="76">
        <f t="shared" ref="AT54:AT70" si="22">+AP54-AR54</f>
        <v>-17500</v>
      </c>
      <c r="AU54" s="77"/>
      <c r="AV54" s="64">
        <v>950000</v>
      </c>
      <c r="AW54" s="84"/>
    </row>
    <row r="55" spans="2:52" ht="13.5" thickBot="1" x14ac:dyDescent="0.25">
      <c r="B55" s="66" t="s">
        <v>41</v>
      </c>
      <c r="C55" s="67"/>
      <c r="D55" s="67"/>
      <c r="E55" s="67"/>
      <c r="F55" s="165">
        <v>108435</v>
      </c>
      <c r="G55" s="167"/>
      <c r="H55" s="165">
        <v>110000</v>
      </c>
      <c r="I55" s="167"/>
      <c r="J55" s="176"/>
      <c r="K55" s="178"/>
      <c r="L55" s="165">
        <v>80000</v>
      </c>
      <c r="M55" s="167"/>
      <c r="N55" s="165">
        <v>88161.41</v>
      </c>
      <c r="O55" s="167"/>
      <c r="P55" s="165">
        <v>80000</v>
      </c>
      <c r="Q55" s="167"/>
      <c r="R55" s="165">
        <v>202269.66</v>
      </c>
      <c r="S55" s="167"/>
      <c r="T55" s="165">
        <v>150000</v>
      </c>
      <c r="U55" s="167"/>
      <c r="V55" s="165">
        <v>126989.11</v>
      </c>
      <c r="W55" s="167"/>
      <c r="X55" s="165">
        <v>120000</v>
      </c>
      <c r="Y55" s="167"/>
      <c r="Z55" s="13">
        <v>58475.97</v>
      </c>
      <c r="AA55" s="13"/>
      <c r="AB55" s="244">
        <f t="shared" ref="AB55:AB70" si="23">+X55-Z55</f>
        <v>61524.03</v>
      </c>
      <c r="AC55" s="245"/>
      <c r="AD55" s="64">
        <v>120000</v>
      </c>
      <c r="AE55" s="84"/>
      <c r="AF55" s="105">
        <v>152250</v>
      </c>
      <c r="AG55" s="106"/>
      <c r="AH55" s="68">
        <f t="shared" si="1"/>
        <v>-32250</v>
      </c>
      <c r="AI55" s="149"/>
      <c r="AJ55" s="139">
        <v>150000</v>
      </c>
      <c r="AK55" s="84"/>
      <c r="AL55" s="105">
        <v>219877.7</v>
      </c>
      <c r="AM55" s="106"/>
      <c r="AN55" s="68">
        <f t="shared" si="21"/>
        <v>-69877.700000000012</v>
      </c>
      <c r="AO55" s="69"/>
      <c r="AP55" s="64">
        <v>240000</v>
      </c>
      <c r="AQ55" s="84"/>
      <c r="AR55" s="261">
        <v>307604.13</v>
      </c>
      <c r="AS55" s="262"/>
      <c r="AT55" s="76">
        <f t="shared" si="22"/>
        <v>-67604.13</v>
      </c>
      <c r="AU55" s="77"/>
      <c r="AV55" s="64">
        <v>350000</v>
      </c>
      <c r="AW55" s="84"/>
    </row>
    <row r="56" spans="2:52" ht="13.5" thickBot="1" x14ac:dyDescent="0.25">
      <c r="B56" s="66" t="s">
        <v>42</v>
      </c>
      <c r="C56" s="67"/>
      <c r="D56" s="67"/>
      <c r="E56" s="67"/>
      <c r="F56" s="165">
        <v>3600</v>
      </c>
      <c r="G56" s="167"/>
      <c r="H56" s="165">
        <v>4000</v>
      </c>
      <c r="I56" s="167"/>
      <c r="J56" s="176"/>
      <c r="K56" s="178"/>
      <c r="L56" s="165">
        <v>5000</v>
      </c>
      <c r="M56" s="167"/>
      <c r="N56" s="165">
        <v>28310</v>
      </c>
      <c r="O56" s="167"/>
      <c r="P56" s="165">
        <v>20000</v>
      </c>
      <c r="Q56" s="167"/>
      <c r="R56" s="165">
        <v>29388.52</v>
      </c>
      <c r="S56" s="167"/>
      <c r="T56" s="165">
        <v>30000</v>
      </c>
      <c r="U56" s="167"/>
      <c r="V56" s="165">
        <v>81945</v>
      </c>
      <c r="W56" s="167"/>
      <c r="X56" s="165">
        <v>80000</v>
      </c>
      <c r="Y56" s="167"/>
      <c r="Z56" s="13">
        <v>73866.843999999997</v>
      </c>
      <c r="AA56" s="13"/>
      <c r="AB56" s="244">
        <f t="shared" si="23"/>
        <v>6133.1560000000027</v>
      </c>
      <c r="AC56" s="245"/>
      <c r="AD56" s="64">
        <v>80000</v>
      </c>
      <c r="AE56" s="84"/>
      <c r="AF56" s="105">
        <v>34380.17</v>
      </c>
      <c r="AG56" s="106"/>
      <c r="AH56" s="68">
        <f t="shared" si="1"/>
        <v>45619.83</v>
      </c>
      <c r="AI56" s="149"/>
      <c r="AJ56" s="139"/>
      <c r="AK56" s="84"/>
      <c r="AL56" s="105">
        <v>8000</v>
      </c>
      <c r="AM56" s="106"/>
      <c r="AN56" s="68">
        <f t="shared" si="21"/>
        <v>-8000</v>
      </c>
      <c r="AO56" s="69"/>
      <c r="AP56" s="64">
        <v>20000</v>
      </c>
      <c r="AQ56" s="84"/>
      <c r="AR56" s="261">
        <v>21304.35</v>
      </c>
      <c r="AS56" s="262"/>
      <c r="AT56" s="76">
        <f t="shared" si="22"/>
        <v>-1304.3499999999985</v>
      </c>
      <c r="AU56" s="77"/>
      <c r="AV56" s="64">
        <v>25000</v>
      </c>
      <c r="AW56" s="84"/>
    </row>
    <row r="57" spans="2:52" ht="13.5" thickBot="1" x14ac:dyDescent="0.25">
      <c r="B57" s="49" t="s">
        <v>77</v>
      </c>
      <c r="C57" s="50"/>
      <c r="D57" s="50"/>
      <c r="E57" s="50"/>
      <c r="F57" s="1"/>
      <c r="G57" s="2"/>
      <c r="H57" s="1"/>
      <c r="I57" s="2"/>
      <c r="J57" s="46"/>
      <c r="K57" s="3"/>
      <c r="L57" s="1"/>
      <c r="M57" s="2"/>
      <c r="N57" s="1"/>
      <c r="O57" s="2"/>
      <c r="P57" s="1"/>
      <c r="Q57" s="2"/>
      <c r="R57" s="1"/>
      <c r="S57" s="2"/>
      <c r="T57" s="1"/>
      <c r="U57" s="2"/>
      <c r="V57" s="1"/>
      <c r="W57" s="2"/>
      <c r="X57" s="1"/>
      <c r="Y57" s="2"/>
      <c r="Z57" s="13"/>
      <c r="AA57" s="13"/>
      <c r="AB57" s="55"/>
      <c r="AC57" s="56"/>
      <c r="AD57" s="45"/>
      <c r="AE57" s="40"/>
      <c r="AF57" s="31"/>
      <c r="AG57" s="32"/>
      <c r="AH57" s="27"/>
      <c r="AI57" s="43"/>
      <c r="AJ57" s="39"/>
      <c r="AK57" s="40"/>
      <c r="AL57" s="31"/>
      <c r="AM57" s="32"/>
      <c r="AN57" s="27"/>
      <c r="AO57" s="28"/>
      <c r="AP57" s="64">
        <v>300000</v>
      </c>
      <c r="AQ57" s="65"/>
      <c r="AR57" s="261">
        <v>205000</v>
      </c>
      <c r="AS57" s="262"/>
      <c r="AT57" s="76">
        <f t="shared" si="22"/>
        <v>95000</v>
      </c>
      <c r="AU57" s="77"/>
      <c r="AV57" s="64">
        <v>50000</v>
      </c>
      <c r="AW57" s="65"/>
    </row>
    <row r="58" spans="2:52" ht="13.5" thickBot="1" x14ac:dyDescent="0.25">
      <c r="B58" s="66" t="s">
        <v>43</v>
      </c>
      <c r="C58" s="67"/>
      <c r="D58" s="67"/>
      <c r="E58" s="67"/>
      <c r="F58" s="165">
        <v>30938</v>
      </c>
      <c r="G58" s="167"/>
      <c r="H58" s="165">
        <v>30000</v>
      </c>
      <c r="I58" s="167"/>
      <c r="J58" s="176"/>
      <c r="K58" s="178"/>
      <c r="L58" s="165">
        <v>70000</v>
      </c>
      <c r="M58" s="167"/>
      <c r="N58" s="165">
        <v>176239.4</v>
      </c>
      <c r="O58" s="167"/>
      <c r="P58" s="165">
        <v>70000</v>
      </c>
      <c r="Q58" s="167"/>
      <c r="R58" s="165">
        <v>70137.320000000007</v>
      </c>
      <c r="S58" s="167"/>
      <c r="T58" s="165">
        <v>50000</v>
      </c>
      <c r="U58" s="167"/>
      <c r="V58" s="165">
        <v>94666.48</v>
      </c>
      <c r="W58" s="167"/>
      <c r="X58" s="165">
        <v>80000</v>
      </c>
      <c r="Y58" s="167"/>
      <c r="Z58" s="13">
        <v>89599.48</v>
      </c>
      <c r="AA58" s="13"/>
      <c r="AB58" s="244">
        <f t="shared" ref="AB58" si="24">+X58-Z58</f>
        <v>-9599.4799999999959</v>
      </c>
      <c r="AC58" s="245"/>
      <c r="AD58" s="64">
        <v>90000</v>
      </c>
      <c r="AE58" s="84"/>
      <c r="AF58" s="105">
        <v>59180.38</v>
      </c>
      <c r="AG58" s="106"/>
      <c r="AH58" s="68">
        <f t="shared" si="1"/>
        <v>30819.620000000003</v>
      </c>
      <c r="AI58" s="149"/>
      <c r="AJ58" s="139">
        <v>60000</v>
      </c>
      <c r="AK58" s="84"/>
      <c r="AL58" s="105">
        <v>138910.06</v>
      </c>
      <c r="AM58" s="106"/>
      <c r="AN58" s="68">
        <f t="shared" si="21"/>
        <v>-78910.06</v>
      </c>
      <c r="AO58" s="69"/>
      <c r="AP58" s="64">
        <v>170000</v>
      </c>
      <c r="AQ58" s="84"/>
      <c r="AR58" s="261">
        <v>157770.09</v>
      </c>
      <c r="AS58" s="262"/>
      <c r="AT58" s="76">
        <f t="shared" si="22"/>
        <v>12229.910000000003</v>
      </c>
      <c r="AU58" s="77"/>
      <c r="AV58" s="64">
        <v>180000</v>
      </c>
      <c r="AW58" s="84"/>
    </row>
    <row r="59" spans="2:52" ht="13.5" thickBot="1" x14ac:dyDescent="0.25">
      <c r="B59" s="203" t="s">
        <v>44</v>
      </c>
      <c r="C59" s="204"/>
      <c r="D59" s="204"/>
      <c r="E59" s="204"/>
      <c r="F59" s="168"/>
      <c r="G59" s="169"/>
      <c r="H59" s="168">
        <v>994000</v>
      </c>
      <c r="I59" s="169"/>
      <c r="J59" s="191"/>
      <c r="K59" s="192"/>
      <c r="L59" s="168">
        <f>+SUM(L54:M58)</f>
        <v>795000</v>
      </c>
      <c r="M59" s="169"/>
      <c r="N59" s="168">
        <f>+SUM(N54:O58)</f>
        <v>1049454.01</v>
      </c>
      <c r="O59" s="169"/>
      <c r="P59" s="168">
        <f t="shared" ref="P59" si="25">+SUM(P54:Q58)</f>
        <v>770000</v>
      </c>
      <c r="Q59" s="169"/>
      <c r="R59" s="168">
        <f t="shared" ref="R59:T59" si="26">+SUM(R54:S58)</f>
        <v>905569.35000000009</v>
      </c>
      <c r="S59" s="169"/>
      <c r="T59" s="168">
        <f t="shared" si="26"/>
        <v>880000</v>
      </c>
      <c r="U59" s="169"/>
      <c r="V59" s="168">
        <v>1145955.93</v>
      </c>
      <c r="W59" s="169"/>
      <c r="X59" s="168">
        <v>1180000</v>
      </c>
      <c r="Y59" s="169"/>
      <c r="Z59" s="16">
        <f>+SUM(Z54:Z58)</f>
        <v>1021680.6139999999</v>
      </c>
      <c r="AA59" s="16"/>
      <c r="AB59" s="236">
        <f t="shared" si="23"/>
        <v>158319.38600000006</v>
      </c>
      <c r="AC59" s="237"/>
      <c r="AD59" s="78">
        <f>+SUM(AD54:AE58)</f>
        <v>1240000</v>
      </c>
      <c r="AE59" s="79"/>
      <c r="AF59" s="107">
        <v>1041557.77</v>
      </c>
      <c r="AG59" s="108"/>
      <c r="AH59" s="70">
        <f t="shared" si="1"/>
        <v>198442.22999999998</v>
      </c>
      <c r="AI59" s="148"/>
      <c r="AJ59" s="135">
        <f>+SUM(AJ54:AK58)</f>
        <v>1110000</v>
      </c>
      <c r="AK59" s="79"/>
      <c r="AL59" s="107">
        <f>+SUM(AL54:AM58)</f>
        <v>1210954.32</v>
      </c>
      <c r="AM59" s="108"/>
      <c r="AN59" s="70">
        <f>+SUM(AN54:AO58)</f>
        <v>-100954.32000000007</v>
      </c>
      <c r="AO59" s="71"/>
      <c r="AP59" s="78">
        <v>1830000</v>
      </c>
      <c r="AQ59" s="79"/>
      <c r="AR59" s="264">
        <v>1809178.57</v>
      </c>
      <c r="AS59" s="265"/>
      <c r="AT59" s="287">
        <f t="shared" si="22"/>
        <v>20821.429999999935</v>
      </c>
      <c r="AU59" s="288"/>
      <c r="AV59" s="78">
        <v>1555000</v>
      </c>
      <c r="AW59" s="79"/>
    </row>
    <row r="60" spans="2:52" ht="13.5" thickBot="1" x14ac:dyDescent="0.25">
      <c r="B60" s="66" t="s">
        <v>45</v>
      </c>
      <c r="C60" s="67"/>
      <c r="D60" s="67"/>
      <c r="E60" s="67"/>
      <c r="F60" s="219">
        <v>23993</v>
      </c>
      <c r="G60" s="167"/>
      <c r="H60" s="165">
        <v>23000</v>
      </c>
      <c r="I60" s="167"/>
      <c r="J60" s="186"/>
      <c r="K60" s="178"/>
      <c r="L60" s="165">
        <v>15000</v>
      </c>
      <c r="M60" s="167"/>
      <c r="N60" s="165">
        <v>6930.26</v>
      </c>
      <c r="O60" s="167"/>
      <c r="P60" s="165">
        <v>10000</v>
      </c>
      <c r="Q60" s="167"/>
      <c r="R60" s="165">
        <v>1938.28</v>
      </c>
      <c r="S60" s="167"/>
      <c r="T60" s="165">
        <v>2000</v>
      </c>
      <c r="U60" s="167"/>
      <c r="V60" s="165">
        <v>912.75</v>
      </c>
      <c r="W60" s="167"/>
      <c r="X60" s="165">
        <v>1000</v>
      </c>
      <c r="Y60" s="167"/>
      <c r="Z60" s="23">
        <v>903.72</v>
      </c>
      <c r="AA60" s="13"/>
      <c r="AB60" s="244">
        <f t="shared" si="23"/>
        <v>96.279999999999973</v>
      </c>
      <c r="AC60" s="245"/>
      <c r="AD60" s="64">
        <v>100</v>
      </c>
      <c r="AE60" s="84"/>
      <c r="AF60" s="105">
        <v>889</v>
      </c>
      <c r="AG60" s="106"/>
      <c r="AH60" s="68">
        <f t="shared" si="1"/>
        <v>-789</v>
      </c>
      <c r="AI60" s="149"/>
      <c r="AJ60" s="139">
        <v>900</v>
      </c>
      <c r="AK60" s="84"/>
      <c r="AL60" s="105">
        <v>886.44</v>
      </c>
      <c r="AM60" s="106"/>
      <c r="AN60" s="68">
        <f t="shared" ref="AN60:AN63" si="27">+AJ60-AL60</f>
        <v>13.559999999999945</v>
      </c>
      <c r="AO60" s="69"/>
      <c r="AP60" s="64">
        <v>0</v>
      </c>
      <c r="AQ60" s="84"/>
      <c r="AR60" s="261">
        <v>1180.49</v>
      </c>
      <c r="AS60" s="262"/>
      <c r="AT60" s="76">
        <f t="shared" si="22"/>
        <v>-1180.49</v>
      </c>
      <c r="AU60" s="77"/>
      <c r="AV60" s="64">
        <v>1000</v>
      </c>
      <c r="AW60" s="84"/>
    </row>
    <row r="61" spans="2:52" ht="13.5" thickBot="1" x14ac:dyDescent="0.25">
      <c r="B61" s="66" t="s">
        <v>46</v>
      </c>
      <c r="C61" s="67"/>
      <c r="D61" s="67"/>
      <c r="E61" s="67"/>
      <c r="F61" s="219">
        <v>0</v>
      </c>
      <c r="G61" s="167"/>
      <c r="H61" s="219">
        <v>0</v>
      </c>
      <c r="I61" s="167"/>
      <c r="J61" s="186"/>
      <c r="K61" s="178"/>
      <c r="L61" s="174">
        <v>1000</v>
      </c>
      <c r="M61" s="175"/>
      <c r="N61" s="174">
        <v>0</v>
      </c>
      <c r="O61" s="175"/>
      <c r="P61" s="174">
        <v>0</v>
      </c>
      <c r="Q61" s="175"/>
      <c r="R61" s="174"/>
      <c r="S61" s="175"/>
      <c r="T61" s="174"/>
      <c r="U61" s="175"/>
      <c r="V61" s="174">
        <v>50.16</v>
      </c>
      <c r="W61" s="175"/>
      <c r="X61" s="174"/>
      <c r="Y61" s="175"/>
      <c r="Z61" s="24"/>
      <c r="AA61" s="24"/>
      <c r="AB61" s="244">
        <f t="shared" si="23"/>
        <v>0</v>
      </c>
      <c r="AC61" s="245"/>
      <c r="AD61" s="82"/>
      <c r="AE61" s="83"/>
      <c r="AF61" s="129"/>
      <c r="AG61" s="130"/>
      <c r="AH61" s="68">
        <f t="shared" si="1"/>
        <v>0</v>
      </c>
      <c r="AI61" s="149"/>
      <c r="AJ61" s="138"/>
      <c r="AK61" s="83"/>
      <c r="AL61" s="129"/>
      <c r="AM61" s="130"/>
      <c r="AN61" s="68">
        <f t="shared" si="27"/>
        <v>0</v>
      </c>
      <c r="AO61" s="69"/>
      <c r="AP61" s="82">
        <v>0</v>
      </c>
      <c r="AQ61" s="83"/>
      <c r="AR61" s="279">
        <v>0</v>
      </c>
      <c r="AS61" s="280"/>
      <c r="AT61" s="76">
        <f t="shared" si="22"/>
        <v>0</v>
      </c>
      <c r="AU61" s="77"/>
      <c r="AV61" s="82">
        <v>0</v>
      </c>
      <c r="AW61" s="83"/>
    </row>
    <row r="62" spans="2:52" ht="13.5" thickBot="1" x14ac:dyDescent="0.25">
      <c r="B62" s="159" t="s">
        <v>71</v>
      </c>
      <c r="C62" s="67"/>
      <c r="D62" s="67"/>
      <c r="E62" s="67"/>
      <c r="F62" s="165">
        <v>33653</v>
      </c>
      <c r="G62" s="167"/>
      <c r="H62" s="165">
        <v>33000</v>
      </c>
      <c r="I62" s="167"/>
      <c r="J62" s="176"/>
      <c r="K62" s="178"/>
      <c r="L62" s="165">
        <v>50000</v>
      </c>
      <c r="M62" s="167"/>
      <c r="N62" s="174">
        <v>14063.6</v>
      </c>
      <c r="O62" s="175"/>
      <c r="P62" s="165">
        <v>20000</v>
      </c>
      <c r="Q62" s="167"/>
      <c r="R62" s="165">
        <v>19654.669999999998</v>
      </c>
      <c r="S62" s="167"/>
      <c r="T62" s="165">
        <v>20000</v>
      </c>
      <c r="U62" s="167"/>
      <c r="V62" s="165">
        <v>17412.650000000001</v>
      </c>
      <c r="W62" s="167"/>
      <c r="X62" s="165">
        <v>20000</v>
      </c>
      <c r="Y62" s="167"/>
      <c r="Z62" s="13">
        <v>24350.18</v>
      </c>
      <c r="AA62" s="13">
        <v>24350.18</v>
      </c>
      <c r="AB62" s="244">
        <f t="shared" si="23"/>
        <v>-4350.18</v>
      </c>
      <c r="AC62" s="245"/>
      <c r="AD62" s="64">
        <v>20000</v>
      </c>
      <c r="AE62" s="84"/>
      <c r="AF62" s="105">
        <v>21257.33</v>
      </c>
      <c r="AG62" s="106"/>
      <c r="AH62" s="68">
        <f t="shared" si="1"/>
        <v>-1257.3300000000017</v>
      </c>
      <c r="AI62" s="149"/>
      <c r="AJ62" s="139">
        <v>20000</v>
      </c>
      <c r="AK62" s="84"/>
      <c r="AL62" s="105">
        <f>810+30.73</f>
        <v>840.73</v>
      </c>
      <c r="AM62" s="106"/>
      <c r="AN62" s="68">
        <f t="shared" si="27"/>
        <v>19159.27</v>
      </c>
      <c r="AO62" s="69"/>
      <c r="AP62" s="64">
        <v>0</v>
      </c>
      <c r="AQ62" s="84"/>
      <c r="AR62" s="261">
        <v>0</v>
      </c>
      <c r="AS62" s="262"/>
      <c r="AT62" s="76">
        <f t="shared" si="22"/>
        <v>0</v>
      </c>
      <c r="AU62" s="77"/>
      <c r="AV62" s="64">
        <v>0</v>
      </c>
      <c r="AW62" s="84"/>
    </row>
    <row r="63" spans="2:52" ht="13.5" thickBot="1" x14ac:dyDescent="0.25">
      <c r="B63" s="159" t="s">
        <v>80</v>
      </c>
      <c r="C63" s="160"/>
      <c r="D63" s="160"/>
      <c r="E63" s="212"/>
      <c r="F63" s="195"/>
      <c r="G63" s="196"/>
      <c r="H63" s="193"/>
      <c r="I63" s="194"/>
      <c r="J63" s="165"/>
      <c r="K63" s="166"/>
      <c r="L63" s="165">
        <v>0</v>
      </c>
      <c r="M63" s="167"/>
      <c r="N63" s="174">
        <v>30000</v>
      </c>
      <c r="O63" s="175"/>
      <c r="P63" s="165">
        <v>0</v>
      </c>
      <c r="Q63" s="166"/>
      <c r="R63" s="165"/>
      <c r="S63" s="166"/>
      <c r="T63" s="165"/>
      <c r="U63" s="166"/>
      <c r="V63" s="165"/>
      <c r="W63" s="166"/>
      <c r="X63" s="165"/>
      <c r="Y63" s="166"/>
      <c r="Z63" s="14"/>
      <c r="AA63" s="14"/>
      <c r="AB63" s="244">
        <f t="shared" si="23"/>
        <v>0</v>
      </c>
      <c r="AC63" s="245"/>
      <c r="AD63" s="64"/>
      <c r="AE63" s="65"/>
      <c r="AF63" s="105"/>
      <c r="AG63" s="119"/>
      <c r="AH63" s="68">
        <f t="shared" si="1"/>
        <v>0</v>
      </c>
      <c r="AI63" s="149"/>
      <c r="AJ63" s="139"/>
      <c r="AK63" s="65"/>
      <c r="AL63" s="105"/>
      <c r="AM63" s="119"/>
      <c r="AN63" s="68">
        <f t="shared" si="27"/>
        <v>0</v>
      </c>
      <c r="AO63" s="69"/>
      <c r="AP63" s="64">
        <v>0</v>
      </c>
      <c r="AQ63" s="65"/>
      <c r="AR63" s="261">
        <v>0.3</v>
      </c>
      <c r="AS63" s="263"/>
      <c r="AT63" s="76">
        <f t="shared" si="22"/>
        <v>-0.3</v>
      </c>
      <c r="AU63" s="77"/>
      <c r="AV63" s="64">
        <v>0</v>
      </c>
      <c r="AW63" s="65"/>
    </row>
    <row r="64" spans="2:52" ht="13.5" thickBot="1" x14ac:dyDescent="0.25">
      <c r="B64" s="203" t="s">
        <v>47</v>
      </c>
      <c r="C64" s="204"/>
      <c r="D64" s="204"/>
      <c r="E64" s="204"/>
      <c r="F64" s="168"/>
      <c r="G64" s="169"/>
      <c r="H64" s="168">
        <v>56000</v>
      </c>
      <c r="I64" s="169"/>
      <c r="J64" s="191"/>
      <c r="K64" s="192"/>
      <c r="L64" s="168">
        <f>+SUM(L60:M63)</f>
        <v>66000</v>
      </c>
      <c r="M64" s="169"/>
      <c r="N64" s="168">
        <f>+SUM(N60:O63)</f>
        <v>50993.86</v>
      </c>
      <c r="O64" s="169"/>
      <c r="P64" s="168">
        <f>+SUM(P60:Q63)</f>
        <v>30000</v>
      </c>
      <c r="Q64" s="169"/>
      <c r="R64" s="168">
        <f>+SUM(R60:S63)</f>
        <v>21592.949999999997</v>
      </c>
      <c r="S64" s="169"/>
      <c r="T64" s="168">
        <f>+SUM(T60:U63)</f>
        <v>22000</v>
      </c>
      <c r="U64" s="169"/>
      <c r="V64" s="168">
        <v>18375.560000000001</v>
      </c>
      <c r="W64" s="169"/>
      <c r="X64" s="168">
        <v>21000</v>
      </c>
      <c r="Y64" s="169"/>
      <c r="Z64" s="16">
        <f>+SUM(Z60:Z63)</f>
        <v>25253.9</v>
      </c>
      <c r="AA64" s="16"/>
      <c r="AB64" s="236">
        <f t="shared" si="23"/>
        <v>-4253.9000000000015</v>
      </c>
      <c r="AC64" s="237"/>
      <c r="AD64" s="78">
        <f>+SUM(AD60:AE63)</f>
        <v>20100</v>
      </c>
      <c r="AE64" s="79"/>
      <c r="AF64" s="107">
        <v>22146.33</v>
      </c>
      <c r="AG64" s="108"/>
      <c r="AH64" s="70">
        <f t="shared" si="1"/>
        <v>-2046.3300000000017</v>
      </c>
      <c r="AI64" s="148"/>
      <c r="AJ64" s="135">
        <f>+SUM(AJ60:AK63)</f>
        <v>20900</v>
      </c>
      <c r="AK64" s="79"/>
      <c r="AL64" s="107">
        <f>+SUM(AL60:AM63)</f>
        <v>1727.17</v>
      </c>
      <c r="AM64" s="108"/>
      <c r="AN64" s="70">
        <f>+SUM(AN60:AO63)</f>
        <v>19172.830000000002</v>
      </c>
      <c r="AO64" s="71"/>
      <c r="AP64" s="78">
        <v>0</v>
      </c>
      <c r="AQ64" s="79"/>
      <c r="AR64" s="264">
        <v>1180.79</v>
      </c>
      <c r="AS64" s="265"/>
      <c r="AT64" s="287">
        <f t="shared" si="22"/>
        <v>-1180.79</v>
      </c>
      <c r="AU64" s="288"/>
      <c r="AV64" s="78">
        <v>1000</v>
      </c>
      <c r="AW64" s="79"/>
    </row>
    <row r="65" spans="2:49" ht="13.5" thickBot="1" x14ac:dyDescent="0.25">
      <c r="B65" s="66" t="s">
        <v>48</v>
      </c>
      <c r="C65" s="67"/>
      <c r="D65" s="67"/>
      <c r="E65" s="67"/>
      <c r="F65" s="165">
        <v>130000</v>
      </c>
      <c r="G65" s="167"/>
      <c r="H65" s="165">
        <v>0</v>
      </c>
      <c r="I65" s="167"/>
      <c r="J65" s="176"/>
      <c r="K65" s="178"/>
      <c r="L65" s="165">
        <v>0</v>
      </c>
      <c r="M65" s="167"/>
      <c r="N65" s="165">
        <v>0</v>
      </c>
      <c r="O65" s="167"/>
      <c r="P65" s="165">
        <v>0</v>
      </c>
      <c r="Q65" s="167"/>
      <c r="R65" s="165"/>
      <c r="S65" s="167"/>
      <c r="T65" s="165"/>
      <c r="U65" s="167"/>
      <c r="V65" s="165"/>
      <c r="W65" s="167"/>
      <c r="X65" s="165"/>
      <c r="Y65" s="167"/>
      <c r="Z65" s="13"/>
      <c r="AA65" s="13"/>
      <c r="AB65" s="244">
        <f t="shared" si="23"/>
        <v>0</v>
      </c>
      <c r="AC65" s="245"/>
      <c r="AD65" s="64"/>
      <c r="AE65" s="84"/>
      <c r="AF65" s="105"/>
      <c r="AG65" s="106"/>
      <c r="AH65" s="68">
        <f t="shared" si="1"/>
        <v>0</v>
      </c>
      <c r="AI65" s="149"/>
      <c r="AJ65" s="139"/>
      <c r="AK65" s="84"/>
      <c r="AL65" s="105">
        <v>0</v>
      </c>
      <c r="AM65" s="106"/>
      <c r="AN65" s="68">
        <f t="shared" ref="AN65:AN69" si="28">+AJ65-AL65</f>
        <v>0</v>
      </c>
      <c r="AO65" s="69"/>
      <c r="AP65" s="64">
        <v>0</v>
      </c>
      <c r="AQ65" s="84"/>
      <c r="AR65" s="261">
        <v>0</v>
      </c>
      <c r="AS65" s="262"/>
      <c r="AT65" s="76">
        <f t="shared" si="22"/>
        <v>0</v>
      </c>
      <c r="AU65" s="77"/>
      <c r="AV65" s="64">
        <v>0</v>
      </c>
      <c r="AW65" s="84"/>
    </row>
    <row r="66" spans="2:49" ht="13.5" thickBot="1" x14ac:dyDescent="0.25">
      <c r="B66" s="66" t="s">
        <v>49</v>
      </c>
      <c r="C66" s="67"/>
      <c r="D66" s="67"/>
      <c r="E66" s="67"/>
      <c r="F66" s="165">
        <v>459000</v>
      </c>
      <c r="G66" s="167"/>
      <c r="H66" s="165">
        <v>460000</v>
      </c>
      <c r="I66" s="167"/>
      <c r="J66" s="176"/>
      <c r="K66" s="178"/>
      <c r="L66" s="165">
        <v>460000</v>
      </c>
      <c r="M66" s="167"/>
      <c r="N66" s="165">
        <v>598000</v>
      </c>
      <c r="O66" s="167"/>
      <c r="P66" s="165">
        <v>590000</v>
      </c>
      <c r="Q66" s="167"/>
      <c r="R66" s="165">
        <v>607000</v>
      </c>
      <c r="S66" s="167"/>
      <c r="T66" s="165">
        <v>700000</v>
      </c>
      <c r="U66" s="167"/>
      <c r="V66" s="165">
        <v>673515</v>
      </c>
      <c r="W66" s="167"/>
      <c r="X66" s="165">
        <v>700000</v>
      </c>
      <c r="Y66" s="167"/>
      <c r="Z66" s="13">
        <v>768318</v>
      </c>
      <c r="AA66" s="13"/>
      <c r="AB66" s="244">
        <f t="shared" si="23"/>
        <v>-68318</v>
      </c>
      <c r="AC66" s="245"/>
      <c r="AD66" s="64">
        <v>800000</v>
      </c>
      <c r="AE66" s="84"/>
      <c r="AF66" s="105">
        <v>775935</v>
      </c>
      <c r="AG66" s="106"/>
      <c r="AH66" s="68">
        <f t="shared" si="1"/>
        <v>24065</v>
      </c>
      <c r="AI66" s="149"/>
      <c r="AJ66" s="139">
        <v>750000</v>
      </c>
      <c r="AK66" s="84"/>
      <c r="AL66" s="105">
        <v>757326</v>
      </c>
      <c r="AM66" s="106"/>
      <c r="AN66" s="68">
        <f t="shared" si="28"/>
        <v>-7326</v>
      </c>
      <c r="AO66" s="69"/>
      <c r="AP66" s="64">
        <v>900000</v>
      </c>
      <c r="AQ66" s="84"/>
      <c r="AR66" s="261">
        <v>903300</v>
      </c>
      <c r="AS66" s="262"/>
      <c r="AT66" s="76">
        <f t="shared" si="22"/>
        <v>-3300</v>
      </c>
      <c r="AU66" s="77"/>
      <c r="AV66" s="64">
        <v>1100000</v>
      </c>
      <c r="AW66" s="84"/>
    </row>
    <row r="67" spans="2:49" ht="13.5" thickBot="1" x14ac:dyDescent="0.25">
      <c r="B67" s="159" t="s">
        <v>50</v>
      </c>
      <c r="C67" s="67"/>
      <c r="D67" s="67"/>
      <c r="E67" s="211"/>
      <c r="F67" s="193"/>
      <c r="G67" s="194"/>
      <c r="H67" s="193"/>
      <c r="I67" s="194"/>
      <c r="J67" s="165"/>
      <c r="K67" s="166"/>
      <c r="L67" s="165">
        <v>60000</v>
      </c>
      <c r="M67" s="166"/>
      <c r="N67" s="165">
        <v>10000</v>
      </c>
      <c r="O67" s="166"/>
      <c r="P67" s="165">
        <v>20000</v>
      </c>
      <c r="Q67" s="166"/>
      <c r="R67" s="165"/>
      <c r="S67" s="166"/>
      <c r="T67" s="165"/>
      <c r="U67" s="166"/>
      <c r="V67" s="165">
        <v>10000</v>
      </c>
      <c r="W67" s="166"/>
      <c r="X67" s="165"/>
      <c r="Y67" s="166"/>
      <c r="Z67" s="14">
        <v>12000</v>
      </c>
      <c r="AA67" s="14"/>
      <c r="AB67" s="244">
        <f t="shared" si="23"/>
        <v>-12000</v>
      </c>
      <c r="AC67" s="245"/>
      <c r="AD67" s="64">
        <v>10000</v>
      </c>
      <c r="AE67" s="65"/>
      <c r="AF67" s="105"/>
      <c r="AG67" s="119"/>
      <c r="AH67" s="68">
        <f t="shared" si="1"/>
        <v>10000</v>
      </c>
      <c r="AI67" s="149"/>
      <c r="AJ67" s="139"/>
      <c r="AK67" s="65"/>
      <c r="AL67" s="105">
        <v>15000</v>
      </c>
      <c r="AM67" s="119"/>
      <c r="AN67" s="68">
        <f t="shared" si="28"/>
        <v>-15000</v>
      </c>
      <c r="AO67" s="69"/>
      <c r="AP67" s="64">
        <v>15000</v>
      </c>
      <c r="AQ67" s="65"/>
      <c r="AR67" s="261">
        <v>15000</v>
      </c>
      <c r="AS67" s="263"/>
      <c r="AT67" s="76">
        <f t="shared" si="22"/>
        <v>0</v>
      </c>
      <c r="AU67" s="77"/>
      <c r="AV67" s="64">
        <v>15000</v>
      </c>
      <c r="AW67" s="65"/>
    </row>
    <row r="68" spans="2:49" ht="13.5" thickBot="1" x14ac:dyDescent="0.25">
      <c r="B68" s="159" t="s">
        <v>51</v>
      </c>
      <c r="C68" s="67"/>
      <c r="D68" s="67"/>
      <c r="E68" s="67"/>
      <c r="F68" s="165">
        <f>119000+60000</f>
        <v>179000</v>
      </c>
      <c r="G68" s="167"/>
      <c r="H68" s="165">
        <v>170000</v>
      </c>
      <c r="I68" s="167"/>
      <c r="J68" s="176"/>
      <c r="K68" s="178"/>
      <c r="L68" s="165">
        <v>140000</v>
      </c>
      <c r="M68" s="167"/>
      <c r="N68" s="165">
        <v>9000</v>
      </c>
      <c r="O68" s="167"/>
      <c r="P68" s="165">
        <v>0</v>
      </c>
      <c r="Q68" s="167"/>
      <c r="R68" s="165">
        <v>1000</v>
      </c>
      <c r="S68" s="167"/>
      <c r="T68" s="165">
        <v>1000</v>
      </c>
      <c r="U68" s="167"/>
      <c r="V68" s="165"/>
      <c r="W68" s="167"/>
      <c r="X68" s="165"/>
      <c r="Y68" s="167"/>
      <c r="Z68" s="13"/>
      <c r="AA68" s="13"/>
      <c r="AB68" s="244">
        <f t="shared" si="23"/>
        <v>0</v>
      </c>
      <c r="AC68" s="245"/>
      <c r="AD68" s="64"/>
      <c r="AE68" s="84"/>
      <c r="AF68" s="105">
        <v>1000</v>
      </c>
      <c r="AG68" s="106"/>
      <c r="AH68" s="68">
        <f t="shared" si="1"/>
        <v>-1000</v>
      </c>
      <c r="AI68" s="149"/>
      <c r="AJ68" s="139"/>
      <c r="AK68" s="84"/>
      <c r="AL68" s="105"/>
      <c r="AM68" s="106"/>
      <c r="AN68" s="68">
        <f t="shared" si="28"/>
        <v>0</v>
      </c>
      <c r="AO68" s="69"/>
      <c r="AP68" s="64">
        <v>0</v>
      </c>
      <c r="AQ68" s="84"/>
      <c r="AR68" s="261">
        <v>0</v>
      </c>
      <c r="AS68" s="262"/>
      <c r="AT68" s="76">
        <f t="shared" si="22"/>
        <v>0</v>
      </c>
      <c r="AU68" s="77"/>
      <c r="AV68" s="64">
        <v>0</v>
      </c>
      <c r="AW68" s="84"/>
    </row>
    <row r="69" spans="2:49" ht="13.5" thickBot="1" x14ac:dyDescent="0.25">
      <c r="B69" s="66" t="s">
        <v>52</v>
      </c>
      <c r="C69" s="67"/>
      <c r="D69" s="67"/>
      <c r="E69" s="67"/>
      <c r="F69" s="165">
        <v>32950</v>
      </c>
      <c r="G69" s="167"/>
      <c r="H69" s="165">
        <v>33950</v>
      </c>
      <c r="I69" s="167"/>
      <c r="J69" s="176"/>
      <c r="K69" s="178"/>
      <c r="L69" s="165">
        <v>35000</v>
      </c>
      <c r="M69" s="167"/>
      <c r="N69" s="165">
        <v>33700</v>
      </c>
      <c r="O69" s="167"/>
      <c r="P69" s="165">
        <v>34000</v>
      </c>
      <c r="Q69" s="167"/>
      <c r="R69" s="165">
        <v>37500</v>
      </c>
      <c r="S69" s="167"/>
      <c r="T69" s="165">
        <v>37000</v>
      </c>
      <c r="U69" s="167"/>
      <c r="V69" s="165">
        <v>36500</v>
      </c>
      <c r="W69" s="167"/>
      <c r="X69" s="165">
        <v>37000</v>
      </c>
      <c r="Y69" s="167"/>
      <c r="Z69" s="13">
        <v>34250</v>
      </c>
      <c r="AA69" s="13"/>
      <c r="AB69" s="244">
        <f t="shared" si="23"/>
        <v>2750</v>
      </c>
      <c r="AC69" s="245"/>
      <c r="AD69" s="64">
        <v>35000</v>
      </c>
      <c r="AE69" s="84"/>
      <c r="AF69" s="105">
        <v>37254</v>
      </c>
      <c r="AG69" s="106"/>
      <c r="AH69" s="68">
        <f t="shared" si="1"/>
        <v>-2254</v>
      </c>
      <c r="AI69" s="149"/>
      <c r="AJ69" s="139">
        <v>37000</v>
      </c>
      <c r="AK69" s="84"/>
      <c r="AL69" s="105">
        <v>35384</v>
      </c>
      <c r="AM69" s="106"/>
      <c r="AN69" s="68">
        <f t="shared" si="28"/>
        <v>1616</v>
      </c>
      <c r="AO69" s="69"/>
      <c r="AP69" s="64">
        <v>1000</v>
      </c>
      <c r="AQ69" s="84"/>
      <c r="AR69" s="261">
        <v>1000</v>
      </c>
      <c r="AS69" s="262"/>
      <c r="AT69" s="76">
        <f t="shared" si="22"/>
        <v>0</v>
      </c>
      <c r="AU69" s="77"/>
      <c r="AV69" s="64">
        <v>0</v>
      </c>
      <c r="AW69" s="84"/>
    </row>
    <row r="70" spans="2:49" ht="13.5" thickBot="1" x14ac:dyDescent="0.25">
      <c r="B70" s="203" t="s">
        <v>53</v>
      </c>
      <c r="C70" s="204"/>
      <c r="D70" s="204"/>
      <c r="E70" s="204"/>
      <c r="F70" s="168"/>
      <c r="G70" s="169"/>
      <c r="H70" s="168">
        <v>663950</v>
      </c>
      <c r="I70" s="169"/>
      <c r="J70" s="168"/>
      <c r="K70" s="169"/>
      <c r="L70" s="168">
        <f>+SUM(L65:M69)</f>
        <v>695000</v>
      </c>
      <c r="M70" s="169"/>
      <c r="N70" s="168">
        <f>+SUM(N65:O69)</f>
        <v>650700</v>
      </c>
      <c r="O70" s="169"/>
      <c r="P70" s="168">
        <f>+SUM(P65:Q69)</f>
        <v>644000</v>
      </c>
      <c r="Q70" s="169"/>
      <c r="R70" s="168">
        <f>+SUM(R65:S69)</f>
        <v>645500</v>
      </c>
      <c r="S70" s="169"/>
      <c r="T70" s="168">
        <f>+SUM(T65:U69)</f>
        <v>738000</v>
      </c>
      <c r="U70" s="169"/>
      <c r="V70" s="168">
        <v>720015</v>
      </c>
      <c r="W70" s="169"/>
      <c r="X70" s="168">
        <v>737000</v>
      </c>
      <c r="Y70" s="169"/>
      <c r="Z70" s="16">
        <f>+SUM(Z65:Z69)</f>
        <v>814568</v>
      </c>
      <c r="AA70" s="16"/>
      <c r="AB70" s="236">
        <f t="shared" si="23"/>
        <v>-77568</v>
      </c>
      <c r="AC70" s="237"/>
      <c r="AD70" s="78">
        <f>+SUM(AD60:AE69)</f>
        <v>885200</v>
      </c>
      <c r="AE70" s="79"/>
      <c r="AF70" s="107">
        <v>814189</v>
      </c>
      <c r="AG70" s="108"/>
      <c r="AH70" s="70">
        <f t="shared" si="1"/>
        <v>71011</v>
      </c>
      <c r="AI70" s="148"/>
      <c r="AJ70" s="135">
        <f>+SUM(AJ65:AK69)</f>
        <v>787000</v>
      </c>
      <c r="AK70" s="79"/>
      <c r="AL70" s="107">
        <f>+SUM(AL65:AM69)</f>
        <v>807710</v>
      </c>
      <c r="AM70" s="108"/>
      <c r="AN70" s="70">
        <f>+SUM(AN65:AO69)</f>
        <v>-20710</v>
      </c>
      <c r="AO70" s="71"/>
      <c r="AP70" s="78">
        <v>916000</v>
      </c>
      <c r="AQ70" s="79"/>
      <c r="AR70" s="264">
        <v>919300</v>
      </c>
      <c r="AS70" s="265"/>
      <c r="AT70" s="287">
        <f t="shared" si="22"/>
        <v>-3300</v>
      </c>
      <c r="AU70" s="288"/>
      <c r="AV70" s="78">
        <v>1115000</v>
      </c>
      <c r="AW70" s="79"/>
    </row>
    <row r="71" spans="2:49" ht="12.75" customHeight="1" x14ac:dyDescent="0.25">
      <c r="B71" s="207" t="s">
        <v>54</v>
      </c>
      <c r="C71" s="208"/>
      <c r="D71" s="208"/>
      <c r="E71" s="208"/>
      <c r="F71" s="170">
        <v>1921969</v>
      </c>
      <c r="G71" s="171"/>
      <c r="H71" s="170">
        <v>1713950</v>
      </c>
      <c r="I71" s="171"/>
      <c r="J71" s="170"/>
      <c r="K71" s="171"/>
      <c r="L71" s="170">
        <f>+L70+L64+L59</f>
        <v>1556000</v>
      </c>
      <c r="M71" s="171"/>
      <c r="N71" s="170">
        <f>+N70+N64+N59</f>
        <v>1751147.87</v>
      </c>
      <c r="O71" s="171"/>
      <c r="P71" s="170">
        <f>+P70+P64+P59</f>
        <v>1444000</v>
      </c>
      <c r="Q71" s="171"/>
      <c r="R71" s="170">
        <f>+R70+R64+R59</f>
        <v>1572662.3</v>
      </c>
      <c r="S71" s="171"/>
      <c r="T71" s="170">
        <f>+T70+T64+T59</f>
        <v>1640000</v>
      </c>
      <c r="U71" s="171"/>
      <c r="V71" s="170">
        <v>1884346.49</v>
      </c>
      <c r="W71" s="171"/>
      <c r="X71" s="170">
        <v>1938000</v>
      </c>
      <c r="Y71" s="171"/>
      <c r="Z71" s="155">
        <v>1861502.514</v>
      </c>
      <c r="AA71" s="25"/>
      <c r="AB71" s="240">
        <f>+AB59+AB64+AB70</f>
        <v>76497.486000000063</v>
      </c>
      <c r="AC71" s="241"/>
      <c r="AD71" s="72">
        <f>+AD70+AD59+AD64</f>
        <v>2145300</v>
      </c>
      <c r="AE71" s="73"/>
      <c r="AF71" s="121">
        <v>1877893.1</v>
      </c>
      <c r="AG71" s="122"/>
      <c r="AH71" s="91">
        <f>+AD71-AF71</f>
        <v>267406.89999999991</v>
      </c>
      <c r="AI71" s="144"/>
      <c r="AJ71" s="136">
        <f>+AJ70+AJ64+AJ59</f>
        <v>1917900</v>
      </c>
      <c r="AK71" s="73"/>
      <c r="AL71" s="121">
        <f>+AL70+AL64+AL59</f>
        <v>2020391.4900000002</v>
      </c>
      <c r="AM71" s="122"/>
      <c r="AN71" s="91">
        <f>+AN70+AN64+AN59</f>
        <v>-102491.49000000006</v>
      </c>
      <c r="AO71" s="92"/>
      <c r="AP71" s="72">
        <v>2746000</v>
      </c>
      <c r="AQ71" s="73"/>
      <c r="AR71" s="275">
        <v>2729659.36</v>
      </c>
      <c r="AS71" s="276"/>
      <c r="AT71" s="289">
        <f>+AP71-AR71</f>
        <v>16340.64000000013</v>
      </c>
      <c r="AU71" s="290"/>
      <c r="AV71" s="72">
        <v>2671000</v>
      </c>
      <c r="AW71" s="73"/>
    </row>
    <row r="72" spans="2:49" ht="13.5" customHeight="1" thickBot="1" x14ac:dyDescent="0.3">
      <c r="B72" s="209"/>
      <c r="C72" s="210"/>
      <c r="D72" s="210"/>
      <c r="E72" s="210"/>
      <c r="F72" s="172"/>
      <c r="G72" s="173"/>
      <c r="H72" s="172"/>
      <c r="I72" s="173"/>
      <c r="J72" s="172"/>
      <c r="K72" s="173"/>
      <c r="L72" s="172"/>
      <c r="M72" s="173"/>
      <c r="N72" s="172"/>
      <c r="O72" s="173"/>
      <c r="P72" s="172"/>
      <c r="Q72" s="173"/>
      <c r="R72" s="172"/>
      <c r="S72" s="173"/>
      <c r="T72" s="172"/>
      <c r="U72" s="173"/>
      <c r="V72" s="172"/>
      <c r="W72" s="173"/>
      <c r="X72" s="172"/>
      <c r="Y72" s="173"/>
      <c r="Z72" s="156"/>
      <c r="AA72" s="26"/>
      <c r="AB72" s="242"/>
      <c r="AC72" s="243"/>
      <c r="AD72" s="74"/>
      <c r="AE72" s="75"/>
      <c r="AF72" s="123"/>
      <c r="AG72" s="124"/>
      <c r="AH72" s="93"/>
      <c r="AI72" s="145"/>
      <c r="AJ72" s="137"/>
      <c r="AK72" s="75"/>
      <c r="AL72" s="123"/>
      <c r="AM72" s="124"/>
      <c r="AN72" s="93"/>
      <c r="AO72" s="94"/>
      <c r="AP72" s="74"/>
      <c r="AQ72" s="75"/>
      <c r="AR72" s="277"/>
      <c r="AS72" s="278"/>
      <c r="AT72" s="291"/>
      <c r="AU72" s="292"/>
      <c r="AV72" s="74"/>
      <c r="AW72" s="75"/>
    </row>
    <row r="73" spans="2:49" ht="12.75" customHeight="1" x14ac:dyDescent="0.25">
      <c r="B73" s="214" t="s">
        <v>55</v>
      </c>
      <c r="C73" s="215"/>
      <c r="D73" s="215"/>
      <c r="E73" s="215"/>
      <c r="F73" s="170">
        <v>-220153</v>
      </c>
      <c r="G73" s="171"/>
      <c r="H73" s="170">
        <v>-150350</v>
      </c>
      <c r="I73" s="171"/>
      <c r="J73" s="170"/>
      <c r="K73" s="171"/>
      <c r="L73" s="170">
        <f>+L71-L51</f>
        <v>4000</v>
      </c>
      <c r="M73" s="171"/>
      <c r="N73" s="170">
        <f>+N71-N51</f>
        <v>-128168.32999999984</v>
      </c>
      <c r="O73" s="171"/>
      <c r="P73" s="170">
        <f>+P71-P51</f>
        <v>-102000</v>
      </c>
      <c r="Q73" s="171"/>
      <c r="R73" s="170">
        <f>+R71-R51</f>
        <v>-284438.72999999975</v>
      </c>
      <c r="S73" s="171"/>
      <c r="T73" s="170">
        <f>+T71-T51</f>
        <v>-119368.27000000002</v>
      </c>
      <c r="U73" s="171"/>
      <c r="V73" s="170">
        <v>-2902.43</v>
      </c>
      <c r="W73" s="171"/>
      <c r="X73" s="170">
        <v>61000</v>
      </c>
      <c r="Y73" s="171"/>
      <c r="Z73" s="157">
        <f>+Z71-Z51</f>
        <v>-132312.18599999999</v>
      </c>
      <c r="AA73" s="25"/>
      <c r="AB73" s="240">
        <f>+Z73-X73</f>
        <v>-193312.18599999999</v>
      </c>
      <c r="AC73" s="241"/>
      <c r="AD73" s="72">
        <f>+AD71-AD51</f>
        <v>107130</v>
      </c>
      <c r="AE73" s="73"/>
      <c r="AF73" s="121">
        <v>-165037.5</v>
      </c>
      <c r="AG73" s="122"/>
      <c r="AH73" s="91"/>
      <c r="AI73" s="144"/>
      <c r="AJ73" s="136">
        <f>+AJ71-AJ51</f>
        <v>29700</v>
      </c>
      <c r="AK73" s="73"/>
      <c r="AL73" s="121">
        <f>+AL71-AL51</f>
        <v>378096.15000000037</v>
      </c>
      <c r="AM73" s="122"/>
      <c r="AN73" s="91"/>
      <c r="AO73" s="92"/>
      <c r="AP73" s="72">
        <v>200000</v>
      </c>
      <c r="AQ73" s="73"/>
      <c r="AR73" s="275">
        <v>-23475.18</v>
      </c>
      <c r="AS73" s="276"/>
      <c r="AT73" s="293"/>
      <c r="AU73" s="294"/>
      <c r="AV73" s="72">
        <v>104000</v>
      </c>
      <c r="AW73" s="73"/>
    </row>
    <row r="74" spans="2:49" ht="13.5" customHeight="1" thickBot="1" x14ac:dyDescent="0.3">
      <c r="B74" s="216"/>
      <c r="C74" s="217"/>
      <c r="D74" s="217"/>
      <c r="E74" s="217"/>
      <c r="F74" s="172"/>
      <c r="G74" s="173"/>
      <c r="H74" s="172"/>
      <c r="I74" s="173"/>
      <c r="J74" s="172"/>
      <c r="K74" s="173"/>
      <c r="L74" s="172"/>
      <c r="M74" s="173"/>
      <c r="N74" s="172"/>
      <c r="O74" s="173"/>
      <c r="P74" s="172"/>
      <c r="Q74" s="173"/>
      <c r="R74" s="172"/>
      <c r="S74" s="173"/>
      <c r="T74" s="172"/>
      <c r="U74" s="173"/>
      <c r="V74" s="172"/>
      <c r="W74" s="173"/>
      <c r="X74" s="172"/>
      <c r="Y74" s="173"/>
      <c r="Z74" s="156"/>
      <c r="AA74" s="26"/>
      <c r="AB74" s="242"/>
      <c r="AC74" s="243"/>
      <c r="AD74" s="74"/>
      <c r="AE74" s="75"/>
      <c r="AF74" s="123"/>
      <c r="AG74" s="124"/>
      <c r="AH74" s="93"/>
      <c r="AI74" s="145"/>
      <c r="AJ74" s="137"/>
      <c r="AK74" s="75"/>
      <c r="AL74" s="123"/>
      <c r="AM74" s="124"/>
      <c r="AN74" s="93"/>
      <c r="AO74" s="94"/>
      <c r="AP74" s="74"/>
      <c r="AQ74" s="75"/>
      <c r="AR74" s="277"/>
      <c r="AS74" s="278"/>
      <c r="AT74" s="295"/>
      <c r="AU74" s="296"/>
      <c r="AV74" s="74"/>
      <c r="AW74" s="75"/>
    </row>
  </sheetData>
  <mergeCells count="1373">
    <mergeCell ref="AP33:AQ33"/>
    <mergeCell ref="AR49:AS49"/>
    <mergeCell ref="AV5:AW5"/>
    <mergeCell ref="AV51:AW52"/>
    <mergeCell ref="AV53:AW53"/>
    <mergeCell ref="AV71:AW72"/>
    <mergeCell ref="AV73:AW74"/>
    <mergeCell ref="AP4:AU4"/>
    <mergeCell ref="AV4:AW4"/>
    <mergeCell ref="AV54:AW54"/>
    <mergeCell ref="AV55:AW55"/>
    <mergeCell ref="AV56:AW56"/>
    <mergeCell ref="AV58:AW58"/>
    <mergeCell ref="AV59:AW59"/>
    <mergeCell ref="AV60:AW60"/>
    <mergeCell ref="AV61:AW61"/>
    <mergeCell ref="AV62:AW62"/>
    <mergeCell ref="AV63:AW63"/>
    <mergeCell ref="AV64:AW64"/>
    <mergeCell ref="AV65:AW65"/>
    <mergeCell ref="AV66:AW66"/>
    <mergeCell ref="AV67:AW67"/>
    <mergeCell ref="AV68:AW68"/>
    <mergeCell ref="AV69:AW69"/>
    <mergeCell ref="AV32:AW32"/>
    <mergeCell ref="AV34:AW34"/>
    <mergeCell ref="AV35:AW35"/>
    <mergeCell ref="AV36:AW36"/>
    <mergeCell ref="AV37:AW37"/>
    <mergeCell ref="AV38:AW38"/>
    <mergeCell ref="AV39:AW39"/>
    <mergeCell ref="AV40:AW40"/>
    <mergeCell ref="AV41:AW41"/>
    <mergeCell ref="AT65:AU65"/>
    <mergeCell ref="AV6:AW6"/>
    <mergeCell ref="AV7:AW7"/>
    <mergeCell ref="AV8:AW8"/>
    <mergeCell ref="AV9:AW9"/>
    <mergeCell ref="AV10:AW10"/>
    <mergeCell ref="AV11:AW11"/>
    <mergeCell ref="AV12:AW12"/>
    <mergeCell ref="AV13:AW13"/>
    <mergeCell ref="AV14:AW14"/>
    <mergeCell ref="AV15:AW15"/>
    <mergeCell ref="AV16:AW16"/>
    <mergeCell ref="AV17:AW17"/>
    <mergeCell ref="AV18:AW18"/>
    <mergeCell ref="AV19:AW19"/>
    <mergeCell ref="AV20:AW20"/>
    <mergeCell ref="AV21:AW21"/>
    <mergeCell ref="AT32:AU32"/>
    <mergeCell ref="AT34:AU34"/>
    <mergeCell ref="AT35:AU35"/>
    <mergeCell ref="AT36:AU36"/>
    <mergeCell ref="AT37:AU37"/>
    <mergeCell ref="AT38:AU38"/>
    <mergeCell ref="AT39:AU39"/>
    <mergeCell ref="AT40:AU40"/>
    <mergeCell ref="AT41:AU41"/>
    <mergeCell ref="AT42:AU42"/>
    <mergeCell ref="AT43:AU43"/>
    <mergeCell ref="AT44:AU44"/>
    <mergeCell ref="AT33:AU33"/>
    <mergeCell ref="AT23:AU23"/>
    <mergeCell ref="AV70:AW70"/>
    <mergeCell ref="AV22:AW22"/>
    <mergeCell ref="AV25:AW25"/>
    <mergeCell ref="AV26:AW26"/>
    <mergeCell ref="AV27:AW27"/>
    <mergeCell ref="AV28:AW28"/>
    <mergeCell ref="AV29:AW29"/>
    <mergeCell ref="AV30:AW30"/>
    <mergeCell ref="AV31:AW31"/>
    <mergeCell ref="AV49:AW49"/>
    <mergeCell ref="AV57:AW57"/>
    <mergeCell ref="AV23:AW23"/>
    <mergeCell ref="AV24:AW24"/>
    <mergeCell ref="AV33:AW33"/>
    <mergeCell ref="AT55:AU55"/>
    <mergeCell ref="AV42:AW42"/>
    <mergeCell ref="AV43:AW43"/>
    <mergeCell ref="AV44:AW44"/>
    <mergeCell ref="AV45:AW45"/>
    <mergeCell ref="AV46:AW46"/>
    <mergeCell ref="AV47:AW47"/>
    <mergeCell ref="AV48:AW48"/>
    <mergeCell ref="AV50:AW50"/>
    <mergeCell ref="AT66:AU66"/>
    <mergeCell ref="AT67:AU67"/>
    <mergeCell ref="AT68:AU68"/>
    <mergeCell ref="AT69:AU69"/>
    <mergeCell ref="AT70:AU70"/>
    <mergeCell ref="AT28:AU28"/>
    <mergeCell ref="AT29:AU29"/>
    <mergeCell ref="AT30:AU30"/>
    <mergeCell ref="AT31:AU31"/>
    <mergeCell ref="AT71:AU72"/>
    <mergeCell ref="AT73:AU74"/>
    <mergeCell ref="AT56:AU56"/>
    <mergeCell ref="AT58:AU58"/>
    <mergeCell ref="AT59:AU59"/>
    <mergeCell ref="AT60:AU60"/>
    <mergeCell ref="AT61:AU61"/>
    <mergeCell ref="AT62:AU62"/>
    <mergeCell ref="AT63:AU63"/>
    <mergeCell ref="AT64:AU64"/>
    <mergeCell ref="AT45:AU45"/>
    <mergeCell ref="AT46:AU46"/>
    <mergeCell ref="AT47:AU47"/>
    <mergeCell ref="AT48:AU48"/>
    <mergeCell ref="AT50:AU50"/>
    <mergeCell ref="AT51:AU52"/>
    <mergeCell ref="AT53:AU53"/>
    <mergeCell ref="AT54:AU54"/>
    <mergeCell ref="AR62:AS62"/>
    <mergeCell ref="AR63:AS63"/>
    <mergeCell ref="AR64:AS64"/>
    <mergeCell ref="AR65:AS65"/>
    <mergeCell ref="AR66:AS66"/>
    <mergeCell ref="AR67:AS67"/>
    <mergeCell ref="AR68:AS68"/>
    <mergeCell ref="AR69:AS69"/>
    <mergeCell ref="AR70:AS70"/>
    <mergeCell ref="AR71:AS72"/>
    <mergeCell ref="AR73:AS74"/>
    <mergeCell ref="AT5:AU5"/>
    <mergeCell ref="AT6:AU6"/>
    <mergeCell ref="AT7:AU7"/>
    <mergeCell ref="AT8:AU8"/>
    <mergeCell ref="AT9:AU9"/>
    <mergeCell ref="AT10:AU10"/>
    <mergeCell ref="AT11:AU11"/>
    <mergeCell ref="AT12:AU12"/>
    <mergeCell ref="AT13:AU13"/>
    <mergeCell ref="AT14:AU14"/>
    <mergeCell ref="AT15:AU15"/>
    <mergeCell ref="AT16:AU16"/>
    <mergeCell ref="AT17:AU17"/>
    <mergeCell ref="AT18:AU18"/>
    <mergeCell ref="AT19:AU19"/>
    <mergeCell ref="AT20:AU20"/>
    <mergeCell ref="AT21:AU21"/>
    <mergeCell ref="AT22:AU22"/>
    <mergeCell ref="AT25:AU25"/>
    <mergeCell ref="AT26:AU26"/>
    <mergeCell ref="AT27:AU27"/>
    <mergeCell ref="AR42:AS42"/>
    <mergeCell ref="AR43:AS43"/>
    <mergeCell ref="AR44:AS44"/>
    <mergeCell ref="AR45:AS45"/>
    <mergeCell ref="AR46:AS46"/>
    <mergeCell ref="AR47:AS47"/>
    <mergeCell ref="AR48:AS48"/>
    <mergeCell ref="AR50:AS50"/>
    <mergeCell ref="AR51:AS52"/>
    <mergeCell ref="AR53:AS53"/>
    <mergeCell ref="AR54:AS54"/>
    <mergeCell ref="AR55:AS55"/>
    <mergeCell ref="AR56:AS56"/>
    <mergeCell ref="AR58:AS58"/>
    <mergeCell ref="AR59:AS59"/>
    <mergeCell ref="AR60:AS60"/>
    <mergeCell ref="AR61:AS61"/>
    <mergeCell ref="AR57:AS57"/>
    <mergeCell ref="AR27:AS27"/>
    <mergeCell ref="AR28:AS28"/>
    <mergeCell ref="AR29:AS29"/>
    <mergeCell ref="AR30:AS30"/>
    <mergeCell ref="AR31:AS31"/>
    <mergeCell ref="AR32:AS32"/>
    <mergeCell ref="AR34:AS34"/>
    <mergeCell ref="AR35:AS35"/>
    <mergeCell ref="AR36:AS36"/>
    <mergeCell ref="AR37:AS37"/>
    <mergeCell ref="AR38:AS38"/>
    <mergeCell ref="AR39:AS39"/>
    <mergeCell ref="AR40:AS40"/>
    <mergeCell ref="AR41:AS41"/>
    <mergeCell ref="AR23:AS23"/>
    <mergeCell ref="AR24:AS24"/>
    <mergeCell ref="AR33:AS33"/>
    <mergeCell ref="AD70:AE70"/>
    <mergeCell ref="AD71:AE72"/>
    <mergeCell ref="AD73:AE74"/>
    <mergeCell ref="AD55:AE55"/>
    <mergeCell ref="AD56:AE56"/>
    <mergeCell ref="AD58:AE58"/>
    <mergeCell ref="AD59:AE59"/>
    <mergeCell ref="AD60:AE60"/>
    <mergeCell ref="AD61:AE61"/>
    <mergeCell ref="AD62:AE62"/>
    <mergeCell ref="AD63:AE63"/>
    <mergeCell ref="AD64:AE64"/>
    <mergeCell ref="AR5:AS5"/>
    <mergeCell ref="AR6:AS6"/>
    <mergeCell ref="AR7:AS7"/>
    <mergeCell ref="AR8:AS8"/>
    <mergeCell ref="AR9:AS9"/>
    <mergeCell ref="AR10:AS10"/>
    <mergeCell ref="AR11:AS11"/>
    <mergeCell ref="AR12:AS12"/>
    <mergeCell ref="AR13:AS13"/>
    <mergeCell ref="AR14:AS14"/>
    <mergeCell ref="AR15:AS15"/>
    <mergeCell ref="AR16:AS16"/>
    <mergeCell ref="AR17:AS17"/>
    <mergeCell ref="AR18:AS18"/>
    <mergeCell ref="AR19:AS19"/>
    <mergeCell ref="AR20:AS20"/>
    <mergeCell ref="AR21:AS21"/>
    <mergeCell ref="AR22:AS22"/>
    <mergeCell ref="AR25:AS25"/>
    <mergeCell ref="AR26:AS26"/>
    <mergeCell ref="AF4:AI4"/>
    <mergeCell ref="AJ4:AO4"/>
    <mergeCell ref="AD51:AE52"/>
    <mergeCell ref="AD53:AE53"/>
    <mergeCell ref="AD54:AE54"/>
    <mergeCell ref="AD65:AE65"/>
    <mergeCell ref="AD66:AE66"/>
    <mergeCell ref="AD67:AE67"/>
    <mergeCell ref="AD68:AE68"/>
    <mergeCell ref="AD69:AE69"/>
    <mergeCell ref="AB45:AC45"/>
    <mergeCell ref="AB46:AC46"/>
    <mergeCell ref="AB47:AC47"/>
    <mergeCell ref="AB48:AC48"/>
    <mergeCell ref="AB50:AC50"/>
    <mergeCell ref="AD38:AE38"/>
    <mergeCell ref="AD39:AE39"/>
    <mergeCell ref="AD40:AE40"/>
    <mergeCell ref="AD41:AE41"/>
    <mergeCell ref="AD42:AE42"/>
    <mergeCell ref="AD43:AE43"/>
    <mergeCell ref="AD44:AE44"/>
    <mergeCell ref="AD45:AE45"/>
    <mergeCell ref="AD46:AE46"/>
    <mergeCell ref="AD47:AE47"/>
    <mergeCell ref="AD48:AE48"/>
    <mergeCell ref="AB63:AC63"/>
    <mergeCell ref="AD50:AE50"/>
    <mergeCell ref="AD5:AE5"/>
    <mergeCell ref="AD6:AE6"/>
    <mergeCell ref="AD7:AE7"/>
    <mergeCell ref="AD8:AE8"/>
    <mergeCell ref="AD9:AE9"/>
    <mergeCell ref="AD10:AE10"/>
    <mergeCell ref="AD11:AE11"/>
    <mergeCell ref="AD12:AE12"/>
    <mergeCell ref="AD14:AE14"/>
    <mergeCell ref="AD15:AE15"/>
    <mergeCell ref="AD16:AE16"/>
    <mergeCell ref="AD17:AE17"/>
    <mergeCell ref="AD18:AE18"/>
    <mergeCell ref="AD19:AE19"/>
    <mergeCell ref="AD20:AE20"/>
    <mergeCell ref="AD21:AE21"/>
    <mergeCell ref="AD22:AE22"/>
    <mergeCell ref="AB30:AC30"/>
    <mergeCell ref="AB31:AC31"/>
    <mergeCell ref="AB34:AC34"/>
    <mergeCell ref="AB35:AC35"/>
    <mergeCell ref="AB36:AC36"/>
    <mergeCell ref="AB22:AC22"/>
    <mergeCell ref="AB25:AC25"/>
    <mergeCell ref="AB26:AC26"/>
    <mergeCell ref="AB27:AC27"/>
    <mergeCell ref="AB28:AC28"/>
    <mergeCell ref="AB29:AC29"/>
    <mergeCell ref="AB37:AC37"/>
    <mergeCell ref="AB38:AC38"/>
    <mergeCell ref="AB39:AC39"/>
    <mergeCell ref="AB40:AC40"/>
    <mergeCell ref="AB41:AC41"/>
    <mergeCell ref="AB42:AC42"/>
    <mergeCell ref="AB43:AC43"/>
    <mergeCell ref="AB44:AC44"/>
    <mergeCell ref="AB70:AC70"/>
    <mergeCell ref="AB64:AC64"/>
    <mergeCell ref="AB71:AC72"/>
    <mergeCell ref="AB73:AC74"/>
    <mergeCell ref="AB65:AC65"/>
    <mergeCell ref="AB66:AC66"/>
    <mergeCell ref="AB67:AC67"/>
    <mergeCell ref="AB68:AC68"/>
    <mergeCell ref="AB69:AC69"/>
    <mergeCell ref="AB51:AC52"/>
    <mergeCell ref="AB53:AC53"/>
    <mergeCell ref="AB54:AC54"/>
    <mergeCell ref="AB55:AC55"/>
    <mergeCell ref="AB56:AC56"/>
    <mergeCell ref="AB58:AC58"/>
    <mergeCell ref="AB59:AC59"/>
    <mergeCell ref="AB60:AC60"/>
    <mergeCell ref="AB61:AC61"/>
    <mergeCell ref="AB62:AC62"/>
    <mergeCell ref="X66:Y66"/>
    <mergeCell ref="X67:Y67"/>
    <mergeCell ref="X68:Y68"/>
    <mergeCell ref="X69:Y69"/>
    <mergeCell ref="X70:Y70"/>
    <mergeCell ref="X71:Y72"/>
    <mergeCell ref="X73:Y74"/>
    <mergeCell ref="X55:Y55"/>
    <mergeCell ref="X56:Y56"/>
    <mergeCell ref="X58:Y58"/>
    <mergeCell ref="X59:Y59"/>
    <mergeCell ref="X60:Y60"/>
    <mergeCell ref="X61:Y61"/>
    <mergeCell ref="X62:Y62"/>
    <mergeCell ref="X63:Y63"/>
    <mergeCell ref="X64:Y64"/>
    <mergeCell ref="AB5:AC5"/>
    <mergeCell ref="AB6:AC6"/>
    <mergeCell ref="AB7:AC7"/>
    <mergeCell ref="AB8:AC8"/>
    <mergeCell ref="AB9:AC9"/>
    <mergeCell ref="AB10:AC10"/>
    <mergeCell ref="AB11:AC11"/>
    <mergeCell ref="AB12:AC12"/>
    <mergeCell ref="AB14:AC14"/>
    <mergeCell ref="AB15:AC15"/>
    <mergeCell ref="AB16:AC16"/>
    <mergeCell ref="AB17:AC17"/>
    <mergeCell ref="AB18:AC18"/>
    <mergeCell ref="AB19:AC19"/>
    <mergeCell ref="AB20:AC20"/>
    <mergeCell ref="AB21:AC21"/>
    <mergeCell ref="X37:Y37"/>
    <mergeCell ref="X38:Y38"/>
    <mergeCell ref="X39:Y39"/>
    <mergeCell ref="X40:Y40"/>
    <mergeCell ref="X41:Y41"/>
    <mergeCell ref="X42:Y42"/>
    <mergeCell ref="X43:Y43"/>
    <mergeCell ref="X44:Y44"/>
    <mergeCell ref="X45:Y45"/>
    <mergeCell ref="X46:Y46"/>
    <mergeCell ref="X47:Y47"/>
    <mergeCell ref="X48:Y48"/>
    <mergeCell ref="X50:Y50"/>
    <mergeCell ref="X51:Y52"/>
    <mergeCell ref="X53:Y53"/>
    <mergeCell ref="X54:Y54"/>
    <mergeCell ref="X65:Y65"/>
    <mergeCell ref="V63:W63"/>
    <mergeCell ref="V64:W64"/>
    <mergeCell ref="V65:W65"/>
    <mergeCell ref="V66:W66"/>
    <mergeCell ref="V67:W67"/>
    <mergeCell ref="V68:W68"/>
    <mergeCell ref="V69:W69"/>
    <mergeCell ref="V70:W70"/>
    <mergeCell ref="V71:W72"/>
    <mergeCell ref="V73:W74"/>
    <mergeCell ref="X5:Y5"/>
    <mergeCell ref="X6:Y6"/>
    <mergeCell ref="X7:Y7"/>
    <mergeCell ref="X8:Y8"/>
    <mergeCell ref="X9:Y9"/>
    <mergeCell ref="X10:Y10"/>
    <mergeCell ref="X11:Y11"/>
    <mergeCell ref="X12:Y12"/>
    <mergeCell ref="X14:Y14"/>
    <mergeCell ref="X15:Y15"/>
    <mergeCell ref="X16:Y16"/>
    <mergeCell ref="X17:Y17"/>
    <mergeCell ref="X18:Y18"/>
    <mergeCell ref="X19:Y19"/>
    <mergeCell ref="X20:Y20"/>
    <mergeCell ref="X21:Y21"/>
    <mergeCell ref="X22:Y22"/>
    <mergeCell ref="X25:Y25"/>
    <mergeCell ref="X26:Y26"/>
    <mergeCell ref="X27:Y27"/>
    <mergeCell ref="X28:Y28"/>
    <mergeCell ref="X36:Y36"/>
    <mergeCell ref="V43:W43"/>
    <mergeCell ref="V44:W44"/>
    <mergeCell ref="V45:W45"/>
    <mergeCell ref="V46:W46"/>
    <mergeCell ref="V47:W47"/>
    <mergeCell ref="V48:W48"/>
    <mergeCell ref="V50:W50"/>
    <mergeCell ref="V51:W52"/>
    <mergeCell ref="V53:W53"/>
    <mergeCell ref="V54:W54"/>
    <mergeCell ref="V55:W55"/>
    <mergeCell ref="V56:W56"/>
    <mergeCell ref="V58:W58"/>
    <mergeCell ref="V59:W59"/>
    <mergeCell ref="V60:W60"/>
    <mergeCell ref="V61:W61"/>
    <mergeCell ref="V62:W62"/>
    <mergeCell ref="V36:W36"/>
    <mergeCell ref="V37:W37"/>
    <mergeCell ref="V38:W38"/>
    <mergeCell ref="V39:W39"/>
    <mergeCell ref="V40:W40"/>
    <mergeCell ref="V41:W41"/>
    <mergeCell ref="P22:Q22"/>
    <mergeCell ref="P25:Q25"/>
    <mergeCell ref="R26:S26"/>
    <mergeCell ref="R27:S27"/>
    <mergeCell ref="R28:S28"/>
    <mergeCell ref="R29:S29"/>
    <mergeCell ref="R30:S30"/>
    <mergeCell ref="R31:S31"/>
    <mergeCell ref="R34:S34"/>
    <mergeCell ref="R36:S36"/>
    <mergeCell ref="V42:W42"/>
    <mergeCell ref="X29:Y29"/>
    <mergeCell ref="X30:Y30"/>
    <mergeCell ref="X31:Y31"/>
    <mergeCell ref="X34:Y34"/>
    <mergeCell ref="X35:Y35"/>
    <mergeCell ref="V5:W5"/>
    <mergeCell ref="V6:W6"/>
    <mergeCell ref="V7:W7"/>
    <mergeCell ref="V8:W8"/>
    <mergeCell ref="V9:W9"/>
    <mergeCell ref="V10:W10"/>
    <mergeCell ref="V11:W11"/>
    <mergeCell ref="V12:W12"/>
    <mergeCell ref="V14:W14"/>
    <mergeCell ref="V15:W15"/>
    <mergeCell ref="V16:W16"/>
    <mergeCell ref="V17:W17"/>
    <mergeCell ref="V18:W18"/>
    <mergeCell ref="V19:W19"/>
    <mergeCell ref="V20:W20"/>
    <mergeCell ref="V21:W21"/>
    <mergeCell ref="V22:W22"/>
    <mergeCell ref="V25:W25"/>
    <mergeCell ref="V26:W26"/>
    <mergeCell ref="V27:W27"/>
    <mergeCell ref="V28:W28"/>
    <mergeCell ref="V29:W29"/>
    <mergeCell ref="V30:W30"/>
    <mergeCell ref="V31:W31"/>
    <mergeCell ref="V34:W34"/>
    <mergeCell ref="V35:W35"/>
    <mergeCell ref="P56:Q56"/>
    <mergeCell ref="P58:Q58"/>
    <mergeCell ref="P59:Q59"/>
    <mergeCell ref="P60:Q60"/>
    <mergeCell ref="P61:Q61"/>
    <mergeCell ref="P62:Q62"/>
    <mergeCell ref="P48:Q48"/>
    <mergeCell ref="P50:Q50"/>
    <mergeCell ref="P51:Q52"/>
    <mergeCell ref="P53:Q53"/>
    <mergeCell ref="P54:Q54"/>
    <mergeCell ref="P55:Q55"/>
    <mergeCell ref="P69:Q69"/>
    <mergeCell ref="P70:Q70"/>
    <mergeCell ref="P71:Q72"/>
    <mergeCell ref="P73:Q74"/>
    <mergeCell ref="P63:Q63"/>
    <mergeCell ref="P64:Q64"/>
    <mergeCell ref="P65:Q65"/>
    <mergeCell ref="P66:Q66"/>
    <mergeCell ref="P67:Q67"/>
    <mergeCell ref="P68:Q68"/>
    <mergeCell ref="N35:O35"/>
    <mergeCell ref="P42:Q42"/>
    <mergeCell ref="P44:Q44"/>
    <mergeCell ref="P45:Q45"/>
    <mergeCell ref="P46:Q46"/>
    <mergeCell ref="P47:Q47"/>
    <mergeCell ref="P43:Q43"/>
    <mergeCell ref="P34:Q34"/>
    <mergeCell ref="P36:Q36"/>
    <mergeCell ref="P37:Q37"/>
    <mergeCell ref="P38:Q38"/>
    <mergeCell ref="P41:Q41"/>
    <mergeCell ref="P39:Q39"/>
    <mergeCell ref="P40:Q40"/>
    <mergeCell ref="P12:Q12"/>
    <mergeCell ref="P14:Q14"/>
    <mergeCell ref="P15:Q15"/>
    <mergeCell ref="P16:Q16"/>
    <mergeCell ref="P17:Q17"/>
    <mergeCell ref="P26:Q26"/>
    <mergeCell ref="P27:Q27"/>
    <mergeCell ref="P28:Q28"/>
    <mergeCell ref="P29:Q29"/>
    <mergeCell ref="P30:Q30"/>
    <mergeCell ref="P31:Q31"/>
    <mergeCell ref="P18:Q18"/>
    <mergeCell ref="P19:Q19"/>
    <mergeCell ref="P20:Q20"/>
    <mergeCell ref="P35:Q35"/>
    <mergeCell ref="N32:Q32"/>
    <mergeCell ref="P21:Q21"/>
    <mergeCell ref="N73:O74"/>
    <mergeCell ref="P5:Q5"/>
    <mergeCell ref="P6:Q6"/>
    <mergeCell ref="P7:Q7"/>
    <mergeCell ref="P8:Q8"/>
    <mergeCell ref="P9:Q9"/>
    <mergeCell ref="P10:Q10"/>
    <mergeCell ref="N63:O63"/>
    <mergeCell ref="N64:O64"/>
    <mergeCell ref="N65:O65"/>
    <mergeCell ref="N66:O66"/>
    <mergeCell ref="N67:O67"/>
    <mergeCell ref="N68:O68"/>
    <mergeCell ref="N56:O56"/>
    <mergeCell ref="N58:O58"/>
    <mergeCell ref="N59:O59"/>
    <mergeCell ref="N60:O60"/>
    <mergeCell ref="N61:O61"/>
    <mergeCell ref="N62:O62"/>
    <mergeCell ref="N48:O48"/>
    <mergeCell ref="N50:O50"/>
    <mergeCell ref="N51:O52"/>
    <mergeCell ref="N53:O53"/>
    <mergeCell ref="N54:O54"/>
    <mergeCell ref="P11:Q11"/>
    <mergeCell ref="N69:O69"/>
    <mergeCell ref="N70:O70"/>
    <mergeCell ref="N71:O72"/>
    <mergeCell ref="N55:O55"/>
    <mergeCell ref="N42:O42"/>
    <mergeCell ref="N44:O44"/>
    <mergeCell ref="N45:O45"/>
    <mergeCell ref="N5:O5"/>
    <mergeCell ref="N6:O6"/>
    <mergeCell ref="N7:O7"/>
    <mergeCell ref="N8:O8"/>
    <mergeCell ref="N9:O9"/>
    <mergeCell ref="N10:O10"/>
    <mergeCell ref="N26:O26"/>
    <mergeCell ref="N27:O27"/>
    <mergeCell ref="N28:O28"/>
    <mergeCell ref="N29:O29"/>
    <mergeCell ref="N30:O30"/>
    <mergeCell ref="N31:O31"/>
    <mergeCell ref="N18:O18"/>
    <mergeCell ref="N19:O19"/>
    <mergeCell ref="N20:O20"/>
    <mergeCell ref="N21:O21"/>
    <mergeCell ref="N22:O22"/>
    <mergeCell ref="N25:O25"/>
    <mergeCell ref="H47:I47"/>
    <mergeCell ref="F51:G52"/>
    <mergeCell ref="H51:I52"/>
    <mergeCell ref="F53:G53"/>
    <mergeCell ref="J59:K59"/>
    <mergeCell ref="J60:K60"/>
    <mergeCell ref="J61:K61"/>
    <mergeCell ref="J62:K62"/>
    <mergeCell ref="L59:M59"/>
    <mergeCell ref="L60:M60"/>
    <mergeCell ref="B35:E35"/>
    <mergeCell ref="F35:G35"/>
    <mergeCell ref="J35:K35"/>
    <mergeCell ref="L35:M35"/>
    <mergeCell ref="F50:G50"/>
    <mergeCell ref="H50:I50"/>
    <mergeCell ref="N11:O11"/>
    <mergeCell ref="N12:O12"/>
    <mergeCell ref="N14:O14"/>
    <mergeCell ref="N15:O15"/>
    <mergeCell ref="N16:O16"/>
    <mergeCell ref="N17:O17"/>
    <mergeCell ref="N46:O46"/>
    <mergeCell ref="N47:O47"/>
    <mergeCell ref="N43:O43"/>
    <mergeCell ref="N34:O34"/>
    <mergeCell ref="N36:O36"/>
    <mergeCell ref="N37:O37"/>
    <mergeCell ref="N38:O38"/>
    <mergeCell ref="N41:O41"/>
    <mergeCell ref="N39:O39"/>
    <mergeCell ref="N40:O40"/>
    <mergeCell ref="F69:G69"/>
    <mergeCell ref="H69:I69"/>
    <mergeCell ref="F73:G74"/>
    <mergeCell ref="H73:I74"/>
    <mergeCell ref="F70:G70"/>
    <mergeCell ref="H70:I70"/>
    <mergeCell ref="F71:G72"/>
    <mergeCell ref="H71:I72"/>
    <mergeCell ref="H59:I59"/>
    <mergeCell ref="F65:G65"/>
    <mergeCell ref="H65:I65"/>
    <mergeCell ref="F66:G66"/>
    <mergeCell ref="H66:I66"/>
    <mergeCell ref="F60:G60"/>
    <mergeCell ref="H60:I60"/>
    <mergeCell ref="H64:I64"/>
    <mergeCell ref="F61:G61"/>
    <mergeCell ref="H61:I61"/>
    <mergeCell ref="F67:G67"/>
    <mergeCell ref="H67:I67"/>
    <mergeCell ref="F68:G68"/>
    <mergeCell ref="H68:I68"/>
    <mergeCell ref="F62:G62"/>
    <mergeCell ref="H62:I62"/>
    <mergeCell ref="F63:G63"/>
    <mergeCell ref="H63:I63"/>
    <mergeCell ref="F59:G59"/>
    <mergeCell ref="F42:G42"/>
    <mergeCell ref="H42:I42"/>
    <mergeCell ref="F44:G44"/>
    <mergeCell ref="H44:I44"/>
    <mergeCell ref="F34:G34"/>
    <mergeCell ref="H34:I34"/>
    <mergeCell ref="F37:G37"/>
    <mergeCell ref="H37:I37"/>
    <mergeCell ref="F36:G36"/>
    <mergeCell ref="F38:G38"/>
    <mergeCell ref="F41:G41"/>
    <mergeCell ref="H41:I41"/>
    <mergeCell ref="H36:I36"/>
    <mergeCell ref="H38:I38"/>
    <mergeCell ref="H35:I35"/>
    <mergeCell ref="F32:I32"/>
    <mergeCell ref="F26:G26"/>
    <mergeCell ref="H26:I26"/>
    <mergeCell ref="F20:G20"/>
    <mergeCell ref="F22:G22"/>
    <mergeCell ref="H22:I22"/>
    <mergeCell ref="F16:G16"/>
    <mergeCell ref="H16:I16"/>
    <mergeCell ref="H20:I20"/>
    <mergeCell ref="F21:G21"/>
    <mergeCell ref="H21:I21"/>
    <mergeCell ref="F19:G19"/>
    <mergeCell ref="H19:I19"/>
    <mergeCell ref="F29:G29"/>
    <mergeCell ref="H29:I29"/>
    <mergeCell ref="F30:G30"/>
    <mergeCell ref="H30:I30"/>
    <mergeCell ref="F31:G31"/>
    <mergeCell ref="H31:I31"/>
    <mergeCell ref="F25:G25"/>
    <mergeCell ref="H25:I25"/>
    <mergeCell ref="H28:I28"/>
    <mergeCell ref="F28:G28"/>
    <mergeCell ref="F27:G27"/>
    <mergeCell ref="H27:I27"/>
    <mergeCell ref="F18:G18"/>
    <mergeCell ref="H18:I18"/>
    <mergeCell ref="B73:E74"/>
    <mergeCell ref="B8:E8"/>
    <mergeCell ref="B10:E10"/>
    <mergeCell ref="B12:E12"/>
    <mergeCell ref="B15:E15"/>
    <mergeCell ref="B16:E16"/>
    <mergeCell ref="B17:E17"/>
    <mergeCell ref="B18:E18"/>
    <mergeCell ref="B21:E21"/>
    <mergeCell ref="B30:E30"/>
    <mergeCell ref="B48:E48"/>
    <mergeCell ref="B71:E72"/>
    <mergeCell ref="B64:E64"/>
    <mergeCell ref="B65:E65"/>
    <mergeCell ref="B66:E66"/>
    <mergeCell ref="B68:E68"/>
    <mergeCell ref="B62:E62"/>
    <mergeCell ref="B69:E69"/>
    <mergeCell ref="B70:E70"/>
    <mergeCell ref="B67:E67"/>
    <mergeCell ref="B47:E47"/>
    <mergeCell ref="B34:E34"/>
    <mergeCell ref="B36:E36"/>
    <mergeCell ref="B37:E37"/>
    <mergeCell ref="B27:E27"/>
    <mergeCell ref="B28:E28"/>
    <mergeCell ref="B19:E19"/>
    <mergeCell ref="B22:E22"/>
    <mergeCell ref="B9:E9"/>
    <mergeCell ref="B11:E11"/>
    <mergeCell ref="B63:E63"/>
    <mergeCell ref="B33:E33"/>
    <mergeCell ref="B5:E5"/>
    <mergeCell ref="B6:E6"/>
    <mergeCell ref="B7:E7"/>
    <mergeCell ref="B25:E25"/>
    <mergeCell ref="B26:E26"/>
    <mergeCell ref="B20:E20"/>
    <mergeCell ref="B14:E14"/>
    <mergeCell ref="B29:E29"/>
    <mergeCell ref="B61:E61"/>
    <mergeCell ref="B42:E42"/>
    <mergeCell ref="B53:E53"/>
    <mergeCell ref="B41:E41"/>
    <mergeCell ref="B31:E31"/>
    <mergeCell ref="B32:E32"/>
    <mergeCell ref="B58:E58"/>
    <mergeCell ref="B59:E59"/>
    <mergeCell ref="B44:E44"/>
    <mergeCell ref="B54:E54"/>
    <mergeCell ref="B55:E55"/>
    <mergeCell ref="B56:E56"/>
    <mergeCell ref="B60:E60"/>
    <mergeCell ref="B51:E52"/>
    <mergeCell ref="B45:E45"/>
    <mergeCell ref="B38:E38"/>
    <mergeCell ref="B24:E24"/>
    <mergeCell ref="B23:E23"/>
    <mergeCell ref="B49:E49"/>
    <mergeCell ref="B46:E46"/>
    <mergeCell ref="B50:E50"/>
    <mergeCell ref="B43:E43"/>
    <mergeCell ref="B39:E39"/>
    <mergeCell ref="B40:E40"/>
    <mergeCell ref="L5:M5"/>
    <mergeCell ref="L6:M6"/>
    <mergeCell ref="F6:G6"/>
    <mergeCell ref="F5:G5"/>
    <mergeCell ref="H5:I5"/>
    <mergeCell ref="H6:I6"/>
    <mergeCell ref="F17:G17"/>
    <mergeCell ref="H17:I17"/>
    <mergeCell ref="F7:G7"/>
    <mergeCell ref="H7:I7"/>
    <mergeCell ref="F14:G14"/>
    <mergeCell ref="H14:I14"/>
    <mergeCell ref="F8:G8"/>
    <mergeCell ref="H8:I8"/>
    <mergeCell ref="F10:G10"/>
    <mergeCell ref="H10:I10"/>
    <mergeCell ref="F12:G12"/>
    <mergeCell ref="H12:I12"/>
    <mergeCell ref="F15:G15"/>
    <mergeCell ref="H15:I15"/>
    <mergeCell ref="F9:G9"/>
    <mergeCell ref="H9:I9"/>
    <mergeCell ref="F11:G11"/>
    <mergeCell ref="H11:I11"/>
    <mergeCell ref="L7:M7"/>
    <mergeCell ref="L8:M8"/>
    <mergeCell ref="L10:M10"/>
    <mergeCell ref="L12:M12"/>
    <mergeCell ref="L14:M14"/>
    <mergeCell ref="L15:M15"/>
    <mergeCell ref="L16:M16"/>
    <mergeCell ref="L17:M17"/>
    <mergeCell ref="J64:K64"/>
    <mergeCell ref="J65:K65"/>
    <mergeCell ref="J66:K66"/>
    <mergeCell ref="J68:K68"/>
    <mergeCell ref="J45:K45"/>
    <mergeCell ref="J47:K47"/>
    <mergeCell ref="J48:K48"/>
    <mergeCell ref="J26:K26"/>
    <mergeCell ref="J27:K27"/>
    <mergeCell ref="J5:K5"/>
    <mergeCell ref="J6:K6"/>
    <mergeCell ref="J7:K7"/>
    <mergeCell ref="J8:K8"/>
    <mergeCell ref="J10:K10"/>
    <mergeCell ref="J12:K12"/>
    <mergeCell ref="J14:K14"/>
    <mergeCell ref="J15:K15"/>
    <mergeCell ref="J16:K16"/>
    <mergeCell ref="J9:K9"/>
    <mergeCell ref="J11:K11"/>
    <mergeCell ref="J63:K63"/>
    <mergeCell ref="J36:K36"/>
    <mergeCell ref="J37:K37"/>
    <mergeCell ref="J38:K38"/>
    <mergeCell ref="J17:K17"/>
    <mergeCell ref="J18:K18"/>
    <mergeCell ref="J19:K19"/>
    <mergeCell ref="J20:K20"/>
    <mergeCell ref="J21:K21"/>
    <mergeCell ref="J22:K22"/>
    <mergeCell ref="J25:K25"/>
    <mergeCell ref="L18:M18"/>
    <mergeCell ref="L19:M19"/>
    <mergeCell ref="L20:M20"/>
    <mergeCell ref="L21:M21"/>
    <mergeCell ref="L22:M22"/>
    <mergeCell ref="L25:M25"/>
    <mergeCell ref="L26:M26"/>
    <mergeCell ref="L70:M70"/>
    <mergeCell ref="L71:M72"/>
    <mergeCell ref="L27:M27"/>
    <mergeCell ref="L28:M28"/>
    <mergeCell ref="L29:M29"/>
    <mergeCell ref="L9:M9"/>
    <mergeCell ref="L11:M11"/>
    <mergeCell ref="L50:M50"/>
    <mergeCell ref="L63:M63"/>
    <mergeCell ref="L73:M74"/>
    <mergeCell ref="L61:M61"/>
    <mergeCell ref="L62:M62"/>
    <mergeCell ref="L64:M64"/>
    <mergeCell ref="L65:M65"/>
    <mergeCell ref="L66:M66"/>
    <mergeCell ref="L68:M68"/>
    <mergeCell ref="L67:M67"/>
    <mergeCell ref="L30:M30"/>
    <mergeCell ref="L31:M31"/>
    <mergeCell ref="L34:M34"/>
    <mergeCell ref="L36:M36"/>
    <mergeCell ref="L37:M37"/>
    <mergeCell ref="L38:M38"/>
    <mergeCell ref="L41:M41"/>
    <mergeCell ref="L42:M42"/>
    <mergeCell ref="L58:M58"/>
    <mergeCell ref="L44:M44"/>
    <mergeCell ref="L45:M45"/>
    <mergeCell ref="L47:M47"/>
    <mergeCell ref="L48:M48"/>
    <mergeCell ref="L51:M52"/>
    <mergeCell ref="L53:M53"/>
    <mergeCell ref="L54:M54"/>
    <mergeCell ref="L55:M55"/>
    <mergeCell ref="J32:M32"/>
    <mergeCell ref="J70:K70"/>
    <mergeCell ref="J71:K72"/>
    <mergeCell ref="J73:K74"/>
    <mergeCell ref="J58:K58"/>
    <mergeCell ref="J42:K42"/>
    <mergeCell ref="H53:I53"/>
    <mergeCell ref="F54:G54"/>
    <mergeCell ref="L46:M46"/>
    <mergeCell ref="J41:K41"/>
    <mergeCell ref="L69:M69"/>
    <mergeCell ref="J69:K69"/>
    <mergeCell ref="J51:K52"/>
    <mergeCell ref="J53:K53"/>
    <mergeCell ref="J54:K54"/>
    <mergeCell ref="J55:K55"/>
    <mergeCell ref="J56:K56"/>
    <mergeCell ref="J46:K46"/>
    <mergeCell ref="J67:K67"/>
    <mergeCell ref="J50:K50"/>
    <mergeCell ref="F64:G64"/>
    <mergeCell ref="F56:G56"/>
    <mergeCell ref="H56:I56"/>
    <mergeCell ref="F45:G45"/>
    <mergeCell ref="H45:I45"/>
    <mergeCell ref="H54:I54"/>
    <mergeCell ref="F48:G48"/>
    <mergeCell ref="H48:I48"/>
    <mergeCell ref="F47:G47"/>
    <mergeCell ref="F55:G55"/>
    <mergeCell ref="H55:I55"/>
    <mergeCell ref="F58:G58"/>
    <mergeCell ref="H58:I58"/>
    <mergeCell ref="F46:G46"/>
    <mergeCell ref="H46:I46"/>
    <mergeCell ref="J44:K44"/>
    <mergeCell ref="R5:S5"/>
    <mergeCell ref="R6:S6"/>
    <mergeCell ref="R7:S7"/>
    <mergeCell ref="R8:S8"/>
    <mergeCell ref="R9:S9"/>
    <mergeCell ref="R10:S10"/>
    <mergeCell ref="R11:S11"/>
    <mergeCell ref="R12:S12"/>
    <mergeCell ref="R14:S14"/>
    <mergeCell ref="J39:K39"/>
    <mergeCell ref="J40:K40"/>
    <mergeCell ref="L39:M39"/>
    <mergeCell ref="L40:M40"/>
    <mergeCell ref="L56:M56"/>
    <mergeCell ref="J28:K28"/>
    <mergeCell ref="J29:K29"/>
    <mergeCell ref="J30:K30"/>
    <mergeCell ref="J31:K31"/>
    <mergeCell ref="J34:K34"/>
    <mergeCell ref="R15:S15"/>
    <mergeCell ref="R16:S16"/>
    <mergeCell ref="R17:S17"/>
    <mergeCell ref="R18:S18"/>
    <mergeCell ref="R19:S19"/>
    <mergeCell ref="R20:S20"/>
    <mergeCell ref="R21:S21"/>
    <mergeCell ref="R22:S22"/>
    <mergeCell ref="R25:S25"/>
    <mergeCell ref="R35:S35"/>
    <mergeCell ref="R66:S66"/>
    <mergeCell ref="R46:S46"/>
    <mergeCell ref="R47:S47"/>
    <mergeCell ref="R48:S48"/>
    <mergeCell ref="R50:S50"/>
    <mergeCell ref="R51:S52"/>
    <mergeCell ref="R53:S53"/>
    <mergeCell ref="R54:S54"/>
    <mergeCell ref="R55:S55"/>
    <mergeCell ref="R56:S56"/>
    <mergeCell ref="R37:S37"/>
    <mergeCell ref="R38:S38"/>
    <mergeCell ref="R39:S39"/>
    <mergeCell ref="R40:S40"/>
    <mergeCell ref="R41:S41"/>
    <mergeCell ref="R42:S42"/>
    <mergeCell ref="R43:S43"/>
    <mergeCell ref="R44:S44"/>
    <mergeCell ref="R45:S45"/>
    <mergeCell ref="R67:S67"/>
    <mergeCell ref="R68:S68"/>
    <mergeCell ref="R69:S69"/>
    <mergeCell ref="R70:S70"/>
    <mergeCell ref="R71:S72"/>
    <mergeCell ref="R73:S74"/>
    <mergeCell ref="T5:U5"/>
    <mergeCell ref="T6:U6"/>
    <mergeCell ref="T7:U7"/>
    <mergeCell ref="T8:U8"/>
    <mergeCell ref="T9:U9"/>
    <mergeCell ref="T10:U10"/>
    <mergeCell ref="T11:U11"/>
    <mergeCell ref="T12:U12"/>
    <mergeCell ref="T14:U14"/>
    <mergeCell ref="T15:U15"/>
    <mergeCell ref="T16:U16"/>
    <mergeCell ref="T17:U17"/>
    <mergeCell ref="T18:U18"/>
    <mergeCell ref="T19:U19"/>
    <mergeCell ref="T20:U20"/>
    <mergeCell ref="T21:U21"/>
    <mergeCell ref="T22:U22"/>
    <mergeCell ref="T25:U25"/>
    <mergeCell ref="R58:S58"/>
    <mergeCell ref="R59:S59"/>
    <mergeCell ref="R60:S60"/>
    <mergeCell ref="R61:S61"/>
    <mergeCell ref="R62:S62"/>
    <mergeCell ref="R63:S63"/>
    <mergeCell ref="R64:S64"/>
    <mergeCell ref="R65:S65"/>
    <mergeCell ref="T66:U66"/>
    <mergeCell ref="T37:U37"/>
    <mergeCell ref="T38:U38"/>
    <mergeCell ref="T39:U39"/>
    <mergeCell ref="T40:U40"/>
    <mergeCell ref="T41:U41"/>
    <mergeCell ref="T42:U42"/>
    <mergeCell ref="T43:U43"/>
    <mergeCell ref="T44:U44"/>
    <mergeCell ref="T45:U45"/>
    <mergeCell ref="T26:U26"/>
    <mergeCell ref="T27:U27"/>
    <mergeCell ref="T28:U28"/>
    <mergeCell ref="T29:U29"/>
    <mergeCell ref="T30:U30"/>
    <mergeCell ref="T31:U31"/>
    <mergeCell ref="T34:U34"/>
    <mergeCell ref="T36:U36"/>
    <mergeCell ref="T35:U35"/>
    <mergeCell ref="R32:U32"/>
    <mergeCell ref="Z71:Z72"/>
    <mergeCell ref="Z73:Z74"/>
    <mergeCell ref="Z5:AA5"/>
    <mergeCell ref="Z51:Z52"/>
    <mergeCell ref="B13:E13"/>
    <mergeCell ref="V13:W13"/>
    <mergeCell ref="X13:Y13"/>
    <mergeCell ref="AB13:AC13"/>
    <mergeCell ref="AD13:AE13"/>
    <mergeCell ref="T67:U67"/>
    <mergeCell ref="T68:U68"/>
    <mergeCell ref="T69:U69"/>
    <mergeCell ref="T70:U70"/>
    <mergeCell ref="T71:U72"/>
    <mergeCell ref="T73:U74"/>
    <mergeCell ref="T55:U55"/>
    <mergeCell ref="T56:U56"/>
    <mergeCell ref="T58:U58"/>
    <mergeCell ref="T59:U59"/>
    <mergeCell ref="T60:U60"/>
    <mergeCell ref="T61:U61"/>
    <mergeCell ref="T62:U62"/>
    <mergeCell ref="T63:U63"/>
    <mergeCell ref="T64:U64"/>
    <mergeCell ref="T46:U46"/>
    <mergeCell ref="T47:U47"/>
    <mergeCell ref="T48:U48"/>
    <mergeCell ref="T50:U50"/>
    <mergeCell ref="T51:U52"/>
    <mergeCell ref="T53:U53"/>
    <mergeCell ref="T54:U54"/>
    <mergeCell ref="T65:U65"/>
    <mergeCell ref="AF14:AG14"/>
    <mergeCell ref="AF15:AG15"/>
    <mergeCell ref="AF16:AG16"/>
    <mergeCell ref="AF17:AG17"/>
    <mergeCell ref="AF18:AG18"/>
    <mergeCell ref="AF19:AG19"/>
    <mergeCell ref="AF20:AG20"/>
    <mergeCell ref="AF21:AG21"/>
    <mergeCell ref="AF22:AG22"/>
    <mergeCell ref="AD28:AE28"/>
    <mergeCell ref="AD29:AE29"/>
    <mergeCell ref="AD30:AE30"/>
    <mergeCell ref="AD31:AE31"/>
    <mergeCell ref="AD36:AE36"/>
    <mergeCell ref="AD37:AE37"/>
    <mergeCell ref="AD34:AE34"/>
    <mergeCell ref="AD35:AE35"/>
    <mergeCell ref="AD25:AE25"/>
    <mergeCell ref="AD26:AE26"/>
    <mergeCell ref="AD27:AE27"/>
    <mergeCell ref="AH70:AI70"/>
    <mergeCell ref="AF25:AG25"/>
    <mergeCell ref="AF26:AG26"/>
    <mergeCell ref="AF27:AG27"/>
    <mergeCell ref="AF28:AG28"/>
    <mergeCell ref="AH5:AI5"/>
    <mergeCell ref="AH6:AI6"/>
    <mergeCell ref="AH7:AI7"/>
    <mergeCell ref="AH8:AI8"/>
    <mergeCell ref="AH9:AI9"/>
    <mergeCell ref="AH10:AI10"/>
    <mergeCell ref="AH11:AI11"/>
    <mergeCell ref="AH12:AI12"/>
    <mergeCell ref="AH13:AI13"/>
    <mergeCell ref="AH14:AI14"/>
    <mergeCell ref="AH15:AI15"/>
    <mergeCell ref="AH16:AI16"/>
    <mergeCell ref="AH17:AI17"/>
    <mergeCell ref="AH18:AI18"/>
    <mergeCell ref="AH19:AI19"/>
    <mergeCell ref="AH20:AI20"/>
    <mergeCell ref="AF5:AG5"/>
    <mergeCell ref="AF6:AG6"/>
    <mergeCell ref="AF7:AG7"/>
    <mergeCell ref="AF8:AG8"/>
    <mergeCell ref="AF9:AG9"/>
    <mergeCell ref="AF10:AG10"/>
    <mergeCell ref="AF11:AG11"/>
    <mergeCell ref="AF12:AG12"/>
    <mergeCell ref="AF13:AG13"/>
    <mergeCell ref="AH28:AI28"/>
    <mergeCell ref="AF54:AG54"/>
    <mergeCell ref="AF66:AG66"/>
    <mergeCell ref="AF67:AG67"/>
    <mergeCell ref="AF68:AG68"/>
    <mergeCell ref="AF69:AG69"/>
    <mergeCell ref="AF70:AG70"/>
    <mergeCell ref="AF71:AG72"/>
    <mergeCell ref="AF73:AG74"/>
    <mergeCell ref="AF56:AG56"/>
    <mergeCell ref="AF58:AG58"/>
    <mergeCell ref="AF59:AG59"/>
    <mergeCell ref="AF60:AG60"/>
    <mergeCell ref="AF61:AG61"/>
    <mergeCell ref="AF62:AG62"/>
    <mergeCell ref="AF63:AG63"/>
    <mergeCell ref="AF64:AG64"/>
    <mergeCell ref="AF41:AG41"/>
    <mergeCell ref="AF42:AG42"/>
    <mergeCell ref="AF43:AG43"/>
    <mergeCell ref="AF55:AG55"/>
    <mergeCell ref="AF44:AG44"/>
    <mergeCell ref="AF45:AG45"/>
    <mergeCell ref="AF46:AG46"/>
    <mergeCell ref="AF47:AG47"/>
    <mergeCell ref="AF48:AG48"/>
    <mergeCell ref="AF50:AG50"/>
    <mergeCell ref="AF51:AG52"/>
    <mergeCell ref="AF53:AG53"/>
    <mergeCell ref="AH59:AI59"/>
    <mergeCell ref="AH60:AI60"/>
    <mergeCell ref="AH61:AI61"/>
    <mergeCell ref="AH62:AI62"/>
    <mergeCell ref="AH42:AI42"/>
    <mergeCell ref="AH43:AI43"/>
    <mergeCell ref="AH44:AI44"/>
    <mergeCell ref="AH45:AI45"/>
    <mergeCell ref="AH46:AI46"/>
    <mergeCell ref="AH47:AI47"/>
    <mergeCell ref="AH48:AI48"/>
    <mergeCell ref="AH50:AI50"/>
    <mergeCell ref="AH29:AI29"/>
    <mergeCell ref="AH30:AI30"/>
    <mergeCell ref="AH31:AI31"/>
    <mergeCell ref="AF65:AG65"/>
    <mergeCell ref="AF35:AG35"/>
    <mergeCell ref="AF36:AG36"/>
    <mergeCell ref="AF37:AG37"/>
    <mergeCell ref="AF38:AG38"/>
    <mergeCell ref="AF39:AG39"/>
    <mergeCell ref="AF40:AG40"/>
    <mergeCell ref="AF29:AG29"/>
    <mergeCell ref="AF30:AG30"/>
    <mergeCell ref="AF31:AG31"/>
    <mergeCell ref="AF34:AG34"/>
    <mergeCell ref="AJ5:AK5"/>
    <mergeCell ref="AJ6:AK6"/>
    <mergeCell ref="AJ7:AK7"/>
    <mergeCell ref="AJ8:AK8"/>
    <mergeCell ref="AJ9:AK9"/>
    <mergeCell ref="AJ10:AK10"/>
    <mergeCell ref="AJ11:AK11"/>
    <mergeCell ref="AJ12:AK12"/>
    <mergeCell ref="AJ13:AK13"/>
    <mergeCell ref="AJ14:AK14"/>
    <mergeCell ref="AJ15:AK15"/>
    <mergeCell ref="AJ16:AK16"/>
    <mergeCell ref="AJ17:AK17"/>
    <mergeCell ref="AJ18:AK18"/>
    <mergeCell ref="AJ19:AK19"/>
    <mergeCell ref="AJ20:AK20"/>
    <mergeCell ref="AJ21:AK21"/>
    <mergeCell ref="AJ22:AK22"/>
    <mergeCell ref="AJ25:AK25"/>
    <mergeCell ref="AJ26:AK26"/>
    <mergeCell ref="AJ27:AK27"/>
    <mergeCell ref="AJ28:AK28"/>
    <mergeCell ref="AJ29:AK29"/>
    <mergeCell ref="AH21:AI21"/>
    <mergeCell ref="AH22:AI22"/>
    <mergeCell ref="AH25:AI25"/>
    <mergeCell ref="AH26:AI26"/>
    <mergeCell ref="AH27:AI27"/>
    <mergeCell ref="AJ42:AK42"/>
    <mergeCell ref="AJ43:AK43"/>
    <mergeCell ref="AJ44:AK44"/>
    <mergeCell ref="AJ45:AK45"/>
    <mergeCell ref="AJ46:AK46"/>
    <mergeCell ref="AJ47:AK47"/>
    <mergeCell ref="AJ48:AK48"/>
    <mergeCell ref="AJ30:AK30"/>
    <mergeCell ref="AJ31:AK31"/>
    <mergeCell ref="AJ34:AK34"/>
    <mergeCell ref="AJ35:AK35"/>
    <mergeCell ref="AJ36:AK36"/>
    <mergeCell ref="AJ37:AK37"/>
    <mergeCell ref="AJ38:AK38"/>
    <mergeCell ref="AJ39:AK39"/>
    <mergeCell ref="AH73:AI74"/>
    <mergeCell ref="AH51:AI52"/>
    <mergeCell ref="AH34:AI34"/>
    <mergeCell ref="AH35:AI35"/>
    <mergeCell ref="AH36:AI36"/>
    <mergeCell ref="AH37:AI37"/>
    <mergeCell ref="AH38:AI38"/>
    <mergeCell ref="AH39:AI39"/>
    <mergeCell ref="AH40:AI40"/>
    <mergeCell ref="AH41:AI41"/>
    <mergeCell ref="AH63:AI63"/>
    <mergeCell ref="AH64:AI64"/>
    <mergeCell ref="AH65:AI65"/>
    <mergeCell ref="AH66:AI66"/>
    <mergeCell ref="AH67:AI67"/>
    <mergeCell ref="AH68:AI68"/>
    <mergeCell ref="AH69:AI69"/>
    <mergeCell ref="AH71:AI72"/>
    <mergeCell ref="AH53:AI53"/>
    <mergeCell ref="AH54:AI54"/>
    <mergeCell ref="AH55:AI55"/>
    <mergeCell ref="AH56:AI56"/>
    <mergeCell ref="AH58:AI58"/>
    <mergeCell ref="AL5:AM5"/>
    <mergeCell ref="AL6:AM6"/>
    <mergeCell ref="AL7:AM7"/>
    <mergeCell ref="AL8:AM8"/>
    <mergeCell ref="AL9:AM9"/>
    <mergeCell ref="AL10:AM10"/>
    <mergeCell ref="AL11:AM11"/>
    <mergeCell ref="AL12:AM12"/>
    <mergeCell ref="AL13:AM13"/>
    <mergeCell ref="AJ70:AK70"/>
    <mergeCell ref="AJ71:AK72"/>
    <mergeCell ref="AJ73:AK74"/>
    <mergeCell ref="AJ61:AK61"/>
    <mergeCell ref="AJ62:AK62"/>
    <mergeCell ref="AJ63:AK63"/>
    <mergeCell ref="AJ64:AK64"/>
    <mergeCell ref="AJ65:AK65"/>
    <mergeCell ref="AJ66:AK66"/>
    <mergeCell ref="AJ67:AK67"/>
    <mergeCell ref="AJ68:AK68"/>
    <mergeCell ref="AJ69:AK69"/>
    <mergeCell ref="AJ50:AK50"/>
    <mergeCell ref="AJ51:AK52"/>
    <mergeCell ref="AJ53:AK53"/>
    <mergeCell ref="AJ54:AK54"/>
    <mergeCell ref="AJ55:AK55"/>
    <mergeCell ref="AJ56:AK56"/>
    <mergeCell ref="AJ58:AK58"/>
    <mergeCell ref="AJ59:AK59"/>
    <mergeCell ref="AJ60:AK60"/>
    <mergeCell ref="AJ40:AK40"/>
    <mergeCell ref="AJ41:AK41"/>
    <mergeCell ref="AL62:AM62"/>
    <mergeCell ref="AL63:AM63"/>
    <mergeCell ref="AL64:AM64"/>
    <mergeCell ref="AL25:AM25"/>
    <mergeCell ref="AL26:AM26"/>
    <mergeCell ref="AL27:AM27"/>
    <mergeCell ref="AL28:AM28"/>
    <mergeCell ref="AL29:AM29"/>
    <mergeCell ref="AL30:AM30"/>
    <mergeCell ref="AL31:AM31"/>
    <mergeCell ref="AL32:AM32"/>
    <mergeCell ref="AL34:AM34"/>
    <mergeCell ref="AL14:AM14"/>
    <mergeCell ref="AL15:AM15"/>
    <mergeCell ref="AL16:AM16"/>
    <mergeCell ref="AL17:AM17"/>
    <mergeCell ref="AL18:AM18"/>
    <mergeCell ref="AL19:AM19"/>
    <mergeCell ref="AL20:AM20"/>
    <mergeCell ref="AL21:AM21"/>
    <mergeCell ref="AL22:AM22"/>
    <mergeCell ref="AL41:AM41"/>
    <mergeCell ref="AL42:AM42"/>
    <mergeCell ref="AL43:AM43"/>
    <mergeCell ref="AL66:AM66"/>
    <mergeCell ref="AL67:AM67"/>
    <mergeCell ref="AL68:AM68"/>
    <mergeCell ref="AL69:AM69"/>
    <mergeCell ref="AL70:AM70"/>
    <mergeCell ref="AL71:AM72"/>
    <mergeCell ref="AL73:AM74"/>
    <mergeCell ref="AN5:AO5"/>
    <mergeCell ref="AN6:AO6"/>
    <mergeCell ref="AN7:AO7"/>
    <mergeCell ref="AN8:AO8"/>
    <mergeCell ref="AN9:AO9"/>
    <mergeCell ref="AN10:AO10"/>
    <mergeCell ref="AN11:AO11"/>
    <mergeCell ref="AN12:AO12"/>
    <mergeCell ref="AN13:AO13"/>
    <mergeCell ref="AN14:AO14"/>
    <mergeCell ref="AN15:AO15"/>
    <mergeCell ref="AN16:AO16"/>
    <mergeCell ref="AN17:AO17"/>
    <mergeCell ref="AN18:AO18"/>
    <mergeCell ref="AN19:AO19"/>
    <mergeCell ref="AN20:AO20"/>
    <mergeCell ref="AL55:AM55"/>
    <mergeCell ref="AL56:AM56"/>
    <mergeCell ref="AL58:AM58"/>
    <mergeCell ref="AL59:AM59"/>
    <mergeCell ref="AL60:AM60"/>
    <mergeCell ref="AL61:AM61"/>
    <mergeCell ref="AN35:AO35"/>
    <mergeCell ref="AN36:AO36"/>
    <mergeCell ref="AN37:AO37"/>
    <mergeCell ref="AN38:AO38"/>
    <mergeCell ref="AN39:AO39"/>
    <mergeCell ref="AN40:AO40"/>
    <mergeCell ref="AN41:AO41"/>
    <mergeCell ref="AN21:AO21"/>
    <mergeCell ref="AN22:AO22"/>
    <mergeCell ref="AN25:AO25"/>
    <mergeCell ref="AN26:AO26"/>
    <mergeCell ref="AN27:AO27"/>
    <mergeCell ref="AN28:AO28"/>
    <mergeCell ref="AN29:AO29"/>
    <mergeCell ref="AN30:AO30"/>
    <mergeCell ref="AN31:AO31"/>
    <mergeCell ref="AL65:AM65"/>
    <mergeCell ref="AL44:AM44"/>
    <mergeCell ref="AL45:AM45"/>
    <mergeCell ref="AL46:AM46"/>
    <mergeCell ref="AL47:AM47"/>
    <mergeCell ref="AL48:AM48"/>
    <mergeCell ref="AL50:AM50"/>
    <mergeCell ref="AL51:AM52"/>
    <mergeCell ref="AL53:AM53"/>
    <mergeCell ref="AL54:AM54"/>
    <mergeCell ref="AL35:AM35"/>
    <mergeCell ref="AL36:AM36"/>
    <mergeCell ref="AL37:AM37"/>
    <mergeCell ref="AL38:AM38"/>
    <mergeCell ref="AL39:AM39"/>
    <mergeCell ref="AL40:AM40"/>
    <mergeCell ref="AN71:AO72"/>
    <mergeCell ref="AN53:AO53"/>
    <mergeCell ref="AN54:AO54"/>
    <mergeCell ref="AN55:AO55"/>
    <mergeCell ref="AN56:AO56"/>
    <mergeCell ref="AN58:AO58"/>
    <mergeCell ref="AN59:AO59"/>
    <mergeCell ref="AN60:AO60"/>
    <mergeCell ref="AN61:AO61"/>
    <mergeCell ref="AN62:AO62"/>
    <mergeCell ref="AN42:AO42"/>
    <mergeCell ref="AN43:AO43"/>
    <mergeCell ref="AN44:AO44"/>
    <mergeCell ref="AN45:AO45"/>
    <mergeCell ref="AN46:AO46"/>
    <mergeCell ref="AN47:AO47"/>
    <mergeCell ref="AN48:AO48"/>
    <mergeCell ref="AN50:AO50"/>
    <mergeCell ref="AN51:AO52"/>
    <mergeCell ref="AN73:AO74"/>
    <mergeCell ref="AP5:AQ5"/>
    <mergeCell ref="AP6:AQ6"/>
    <mergeCell ref="AP7:AQ7"/>
    <mergeCell ref="AP8:AQ8"/>
    <mergeCell ref="AP9:AQ9"/>
    <mergeCell ref="AP10:AQ10"/>
    <mergeCell ref="AP11:AQ11"/>
    <mergeCell ref="AP12:AQ12"/>
    <mergeCell ref="AP13:AQ13"/>
    <mergeCell ref="AP14:AQ14"/>
    <mergeCell ref="AP15:AQ15"/>
    <mergeCell ref="AP16:AQ16"/>
    <mergeCell ref="AP17:AQ17"/>
    <mergeCell ref="AP18:AQ18"/>
    <mergeCell ref="AP19:AQ19"/>
    <mergeCell ref="AP20:AQ20"/>
    <mergeCell ref="AP21:AQ21"/>
    <mergeCell ref="AP22:AQ22"/>
    <mergeCell ref="AP25:AQ25"/>
    <mergeCell ref="AP26:AQ26"/>
    <mergeCell ref="AP27:AQ27"/>
    <mergeCell ref="AP28:AQ28"/>
    <mergeCell ref="AP29:AQ29"/>
    <mergeCell ref="AN63:AO63"/>
    <mergeCell ref="AN64:AO64"/>
    <mergeCell ref="AN65:AO65"/>
    <mergeCell ref="AN66:AO66"/>
    <mergeCell ref="AN67:AO67"/>
    <mergeCell ref="AN68:AO68"/>
    <mergeCell ref="AN69:AO69"/>
    <mergeCell ref="AN70:AO70"/>
    <mergeCell ref="AP38:AQ38"/>
    <mergeCell ref="AP39:AQ39"/>
    <mergeCell ref="AP61:AQ61"/>
    <mergeCell ref="AP62:AQ62"/>
    <mergeCell ref="AP63:AQ63"/>
    <mergeCell ref="AP64:AQ64"/>
    <mergeCell ref="AP65:AQ65"/>
    <mergeCell ref="AP66:AQ66"/>
    <mergeCell ref="AP67:AQ67"/>
    <mergeCell ref="AP68:AQ68"/>
    <mergeCell ref="AP69:AQ69"/>
    <mergeCell ref="AP50:AQ50"/>
    <mergeCell ref="AP51:AQ52"/>
    <mergeCell ref="AP53:AQ53"/>
    <mergeCell ref="AP54:AQ54"/>
    <mergeCell ref="AP55:AQ55"/>
    <mergeCell ref="AP56:AQ56"/>
    <mergeCell ref="AP58:AQ58"/>
    <mergeCell ref="AP59:AQ59"/>
    <mergeCell ref="AP60:AQ60"/>
    <mergeCell ref="AP23:AQ23"/>
    <mergeCell ref="AP24:AQ24"/>
    <mergeCell ref="AP49:AQ49"/>
    <mergeCell ref="AP57:AQ57"/>
    <mergeCell ref="V32:Y32"/>
    <mergeCell ref="Z32:AC32"/>
    <mergeCell ref="AD32:AG32"/>
    <mergeCell ref="AH32:AK32"/>
    <mergeCell ref="AN32:AO32"/>
    <mergeCell ref="AN34:AO34"/>
    <mergeCell ref="AP71:AQ72"/>
    <mergeCell ref="AP73:AQ74"/>
    <mergeCell ref="AT24:AU24"/>
    <mergeCell ref="AT49:AU49"/>
    <mergeCell ref="AT57:AU57"/>
    <mergeCell ref="AP70:AQ70"/>
    <mergeCell ref="AP40:AQ40"/>
    <mergeCell ref="AP41:AQ41"/>
    <mergeCell ref="AP42:AQ42"/>
    <mergeCell ref="AP43:AQ43"/>
    <mergeCell ref="AP44:AQ44"/>
    <mergeCell ref="AP45:AQ45"/>
    <mergeCell ref="AP46:AQ46"/>
    <mergeCell ref="AP47:AQ47"/>
    <mergeCell ref="AP48:AQ48"/>
    <mergeCell ref="AP30:AQ30"/>
    <mergeCell ref="AP31:AQ31"/>
    <mergeCell ref="AP32:AQ32"/>
    <mergeCell ref="AP34:AQ34"/>
    <mergeCell ref="AP35:AQ35"/>
    <mergeCell ref="AP36:AQ36"/>
    <mergeCell ref="AP37:AQ37"/>
  </mergeCells>
  <phoneticPr fontId="0" type="noConversion"/>
  <pageMargins left="0.78740157499999996" right="0.78740157499999996" top="0.984251969" bottom="0.984251969" header="0.4921259845" footer="0.4921259845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Kašpárek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Cech_KPT_CR</cp:lastModifiedBy>
  <cp:revision/>
  <cp:lastPrinted>2024-05-27T08:18:21Z</cp:lastPrinted>
  <dcterms:created xsi:type="dcterms:W3CDTF">2012-03-06T17:15:06Z</dcterms:created>
  <dcterms:modified xsi:type="dcterms:W3CDTF">2025-04-09T11:11:39Z</dcterms:modified>
</cp:coreProperties>
</file>